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Orçamento Resumo" sheetId="1" state="visible" r:id="rId3"/>
    <sheet name="Orçamento sintetico " sheetId="2" state="visible" r:id="rId4"/>
    <sheet name="Cronograma fisico financeiro" sheetId="3" state="visible" r:id="rId5"/>
  </sheets>
  <definedNames>
    <definedName function="false" hidden="true" localSheetId="1" name="_xlnm._FilterDatabase" vbProcedure="false">'Orçamento sintetico '!$B$8:$T$219</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Autor desconhecido</author>
  </authors>
  <commentList>
    <comment ref="W76" authorId="0">
      <text>
        <r>
          <rPr>
            <sz val="10"/>
            <rFont val="Arial"/>
            <family val="2"/>
          </rPr>
          <t xml:space="preserve">Luciane Ferrari Magnago:
</t>
        </r>
        <r>
          <rPr>
            <sz val="9"/>
            <color rgb="FF000000"/>
            <rFont val="Segoe UI"/>
            <family val="2"/>
            <charset val="1"/>
          </rPr>
          <t xml:space="preserve">Preço Passalacqua</t>
        </r>
      </text>
    </comment>
  </commentList>
</comments>
</file>

<file path=xl/sharedStrings.xml><?xml version="1.0" encoding="utf-8"?>
<sst xmlns="http://schemas.openxmlformats.org/spreadsheetml/2006/main" count="843" uniqueCount="561">
  <si>
    <t xml:space="preserve">PLANILHA ORÇAMENTÁRIA</t>
  </si>
  <si>
    <t xml:space="preserve">TOMADOR: FUNDAÇÃO HOSPITAL MATERNIDADE SÃO CAMILO</t>
  </si>
  <si>
    <t xml:space="preserve">OBRA: ALA D (ALA DOUTOR SIXTO) - 3° PAVIMENTO </t>
  </si>
  <si>
    <r>
      <rPr>
        <b val="true"/>
        <sz val="11"/>
        <rFont val="Calibri"/>
        <family val="2"/>
        <charset val="1"/>
      </rPr>
      <t xml:space="preserve">Referência:</t>
    </r>
    <r>
      <rPr>
        <sz val="11"/>
        <rFont val="Calibri"/>
        <family val="2"/>
        <charset val="1"/>
      </rPr>
      <t xml:space="preserve"> TABELA CUSTOS LABOR/CT-UFES PADRÃO DER-ES NÃO DESONERADOS JULHO/2025</t>
    </r>
  </si>
  <si>
    <r>
      <rPr>
        <b val="true"/>
        <sz val="11"/>
        <rFont val="Calibri"/>
        <family val="2"/>
        <charset val="1"/>
      </rPr>
      <t xml:space="preserve">Leis Sociais:</t>
    </r>
    <r>
      <rPr>
        <sz val="11"/>
        <rFont val="Calibri"/>
        <family val="2"/>
        <charset val="1"/>
      </rPr>
      <t xml:space="preserve"> 128,33</t>
    </r>
  </si>
  <si>
    <t xml:space="preserve">Local: Aracruz-ES</t>
  </si>
  <si>
    <r>
      <rPr>
        <b val="true"/>
        <sz val="11"/>
        <rFont val="Calibri"/>
        <family val="2"/>
        <charset val="1"/>
      </rPr>
      <t xml:space="preserve">BDI:</t>
    </r>
    <r>
      <rPr>
        <sz val="11"/>
        <rFont val="Calibri"/>
        <family val="2"/>
        <charset val="1"/>
      </rPr>
      <t xml:space="preserve"> 30%</t>
    </r>
  </si>
  <si>
    <r>
      <rPr>
        <b val="true"/>
        <sz val="11"/>
        <rFont val="Calibri"/>
        <family val="2"/>
        <charset val="1"/>
      </rPr>
      <t xml:space="preserve">Data Base:</t>
    </r>
    <r>
      <rPr>
        <sz val="11"/>
        <rFont val="Calibri"/>
        <family val="2"/>
        <charset val="1"/>
      </rPr>
      <t xml:space="preserve"> Julho/2025</t>
    </r>
  </si>
  <si>
    <t xml:space="preserve">Item</t>
  </si>
  <si>
    <t xml:space="preserve">Especificação do Serviço</t>
  </si>
  <si>
    <t xml:space="preserve">%</t>
  </si>
  <si>
    <t xml:space="preserve">Preço Total</t>
  </si>
  <si>
    <t xml:space="preserve">BDI </t>
  </si>
  <si>
    <t xml:space="preserve">BDI DIFERENCIADO</t>
  </si>
  <si>
    <t xml:space="preserve">Preço s/ BDI</t>
  </si>
  <si>
    <t xml:space="preserve">Total sem BDI</t>
  </si>
  <si>
    <t xml:space="preserve">'01</t>
  </si>
  <si>
    <t xml:space="preserve">SERVIÇOS PRELIMINARES</t>
  </si>
  <si>
    <t xml:space="preserve">'02</t>
  </si>
  <si>
    <t xml:space="preserve">INSTALAÇÃO DO CANTEIRO DE OBRAS</t>
  </si>
  <si>
    <t xml:space="preserve">03</t>
  </si>
  <si>
    <t xml:space="preserve">TRANSPORTES</t>
  </si>
  <si>
    <t xml:space="preserve">04</t>
  </si>
  <si>
    <t xml:space="preserve">PAREDES E PAINÉIS</t>
  </si>
  <si>
    <t xml:space="preserve">05</t>
  </si>
  <si>
    <t xml:space="preserve">ESQUADRIAS</t>
  </si>
  <si>
    <t xml:space="preserve">06</t>
  </si>
  <si>
    <t xml:space="preserve">IMPERMEABILIZAÇÃO</t>
  </si>
  <si>
    <t xml:space="preserve">07</t>
  </si>
  <si>
    <t xml:space="preserve">TETOS E FORROS</t>
  </si>
  <si>
    <t xml:space="preserve">08</t>
  </si>
  <si>
    <t xml:space="preserve">REVESTIMENTO DE PAREDES</t>
  </si>
  <si>
    <t xml:space="preserve">09</t>
  </si>
  <si>
    <t xml:space="preserve">PISOS INTERNOS E EXTERNOS</t>
  </si>
  <si>
    <t xml:space="preserve">10</t>
  </si>
  <si>
    <t xml:space="preserve">INSTALAÇÕES HIDRO-SANITÁRIAS</t>
  </si>
  <si>
    <t xml:space="preserve">11</t>
  </si>
  <si>
    <t xml:space="preserve">INSTALAÇÕES ELÉTRICAS</t>
  </si>
  <si>
    <t xml:space="preserve">12</t>
  </si>
  <si>
    <t xml:space="preserve">OUTRAS INSTALAÇÕES</t>
  </si>
  <si>
    <t xml:space="preserve">13</t>
  </si>
  <si>
    <t xml:space="preserve">APARELHOS HIDRO-SANITÁRIOS</t>
  </si>
  <si>
    <t xml:space="preserve">14</t>
  </si>
  <si>
    <t xml:space="preserve">APARELHOS ELÉTRICOS</t>
  </si>
  <si>
    <t xml:space="preserve">15</t>
  </si>
  <si>
    <t xml:space="preserve">PINTURA</t>
  </si>
  <si>
    <t xml:space="preserve">TRATAMENTO, CONSERVAÇÃO E LIMPEZA</t>
  </si>
  <si>
    <t xml:space="preserve">TOTAL PARCIAL COM BDI</t>
  </si>
  <si>
    <t xml:space="preserve">Fonte/Código</t>
  </si>
  <si>
    <t xml:space="preserve">Und.</t>
  </si>
  <si>
    <t xml:space="preserve">Quant.</t>
  </si>
  <si>
    <t xml:space="preserve">Preço Unitário</t>
  </si>
  <si>
    <t xml:space="preserve">0101</t>
  </si>
  <si>
    <t xml:space="preserve">Retirada e limpeza do 2º pavimento</t>
  </si>
  <si>
    <t xml:space="preserve">vb</t>
  </si>
  <si>
    <t xml:space="preserve">0102</t>
  </si>
  <si>
    <t xml:space="preserve">MÃO-DE-OBRA - MENSALISTAS</t>
  </si>
  <si>
    <t xml:space="preserve">010201</t>
  </si>
  <si>
    <t xml:space="preserve">Administração local, considerando engenheiro júnior, almoxarife, mestre de obras sênior</t>
  </si>
  <si>
    <t xml:space="preserve">0201</t>
  </si>
  <si>
    <t xml:space="preserve">TAPUMES, BARRACÕES E COBERTURAS</t>
  </si>
  <si>
    <t xml:space="preserve">020101</t>
  </si>
  <si>
    <t xml:space="preserve">LABOR - 2024 - 020305 - 1</t>
  </si>
  <si>
    <t xml:space="preserve">Placa de obra nas dimensões de 2.0 x 4.0 m, padrão DER</t>
  </si>
  <si>
    <t xml:space="preserve">m2</t>
  </si>
  <si>
    <t xml:space="preserve">020102</t>
  </si>
  <si>
    <t xml:space="preserve">LABOR - 2024 - 020339 - 1</t>
  </si>
  <si>
    <t xml:space="preserve">Locação de andaime metálico (aluguel de 1 m² por 1 mês) inclusive frete, montagem e desmontagem</t>
  </si>
  <si>
    <t xml:space="preserve">020103</t>
  </si>
  <si>
    <t xml:space="preserve">LABOR - 2024 - 020344 - 1</t>
  </si>
  <si>
    <t xml:space="preserve">Mobilização e desmobilização de conteiner locado para barracão de obra</t>
  </si>
  <si>
    <t xml:space="preserve">und</t>
  </si>
  <si>
    <t xml:space="preserve">020104</t>
  </si>
  <si>
    <t xml:space="preserve">LABOR - 2024 - 020348 - 1</t>
  </si>
  <si>
    <t xml:space="preserve">Fornecimento e instalação de proteção para andaime fachadeiro considerando plataforma, rodapé e guarda-corpo em madeira, inclusive entelamento, conforme NR-18 (medido por m2 de fachada)</t>
  </si>
  <si>
    <t xml:space="preserve">020105</t>
  </si>
  <si>
    <t xml:space="preserve">LABOR - 2024 - 020350 - 1</t>
  </si>
  <si>
    <t xml:space="preserve">Tapume Telha Metálica Ondulada em aço galvalume 0,50mm Branca h=2,20m, incl. montagem estr. mad. 8"x8", c/adesivo da construtora 60x60cm a cada 10m, incl. faixas pint. esmalte sint. cores azul c/ h=30cm e rosa c/ h=10cm (Reaproveitamento 2x)</t>
  </si>
  <si>
    <t xml:space="preserve">m</t>
  </si>
  <si>
    <t xml:space="preserve">020106</t>
  </si>
  <si>
    <t xml:space="preserve">LABOR - 2024 - 020352 - 1</t>
  </si>
  <si>
    <t xml:space="preserve">Aluguel mensal container para escritório, dim. 6.00x2.40m, c/ banheiro (vaso+lavat+chuveiro e básc), incl. porta, 2 janelas, abert p/ ar cond., 2 pt iluminação, 2 tom. elét. e 1 tom.telef. Isolam.térmico(teto e paredes), piso em comp. Naval, cert. NR18, incl. laudo descontaminação.</t>
  </si>
  <si>
    <t xml:space="preserve">ms</t>
  </si>
  <si>
    <t xml:space="preserve">020107</t>
  </si>
  <si>
    <t xml:space="preserve">LABOR - 2024 - 020353 - 1</t>
  </si>
  <si>
    <t xml:space="preserve">Aluguel mensal container para refeitorio, incl. porta, 2 janelas, abert p/ ar cond., 2 pt iluminação, 2 tomadas elét. e 1 tomada telef. Isolamento térmico (paredes e teto), piso em comp. Naval pintado, cert. NR18, incl. laudo descontaminação.</t>
  </si>
  <si>
    <t xml:space="preserve">020108</t>
  </si>
  <si>
    <t xml:space="preserve">LABOR - 2024 - 020354 - 1</t>
  </si>
  <si>
    <t xml:space="preserve">Aluguel mensal container para vestiário, incl. porta, venezianas de circulação, 1 pt iluminação, Isolamento térmico (teto), piso em comp. Naval pintado, cert. NR18, incl. laudo descontaminação.</t>
  </si>
  <si>
    <t xml:space="preserve">020109</t>
  </si>
  <si>
    <t xml:space="preserve">LABOR - 2024 - 020355 - 1</t>
  </si>
  <si>
    <t xml:space="preserve">Aluguel mensal container sanitário, incl porta, básc, 2 ptos luz, 1 pto aterram., 3vasos, 3lavatórios, calha mictório, 6 chuveiros (1 eletrico), torn.,registros, piso comp. Naval pintado, cert NR18 e laudo descontaminação</t>
  </si>
  <si>
    <t xml:space="preserve">020110</t>
  </si>
  <si>
    <t xml:space="preserve">LABOR - 2024 - 020356 - 1</t>
  </si>
  <si>
    <t xml:space="preserve">Aluguel mensal container para almoxarifado, incl. porta, 2 janelas, 1 pt iluminação, Isolamento térmico (teto), piso em comp. Naval pintado, cert. NR18, incl. laudo descontaminação.</t>
  </si>
  <si>
    <t xml:space="preserve">020111</t>
  </si>
  <si>
    <t xml:space="preserve">LABOR - 2024 - 020811 - 1</t>
  </si>
  <si>
    <t xml:space="preserve">Reservatório de poliestileno de 1000 L, inclusive suporte em madeira de 7x12cm e 5x7cm, elevado de 4m, conforme projeto (2 utilizações)</t>
  </si>
  <si>
    <t xml:space="preserve">0301</t>
  </si>
  <si>
    <t xml:space="preserve">LABOR - 2024 - 030304 - 1</t>
  </si>
  <si>
    <t xml:space="preserve">Índice de preço para remoção de entulho decorrente da execução de obras (Classe A CONAMA - NBR 10.004 - Classe II-B), incluindo aluguel da caçamba, carga, transporte e descarga em área licenciada</t>
  </si>
  <si>
    <t xml:space="preserve">m3</t>
  </si>
  <si>
    <t xml:space="preserve">0401</t>
  </si>
  <si>
    <t xml:space="preserve">PLACAS E PAINÉIS DIVISÓRIOS</t>
  </si>
  <si>
    <t xml:space="preserve">040101</t>
  </si>
  <si>
    <t xml:space="preserve">Referência Utilizada
LABOR - 2024 - 050205 - 4</t>
  </si>
  <si>
    <t xml:space="preserve">Divisória sanitária de granito Branco Siena, esp. 3 cm, assentada com argamassa de cimento e areia no traço 1:3</t>
  </si>
  <si>
    <t xml:space="preserve">0402</t>
  </si>
  <si>
    <t xml:space="preserve">ALVENARIA DE VEDAÇÃO EMPREGANDO ARGAMASSA DE CIMENTO, CAL E AREIA</t>
  </si>
  <si>
    <t xml:space="preserve">040201</t>
  </si>
  <si>
    <t xml:space="preserve">LABOR - 2024 - 050601 - 2</t>
  </si>
  <si>
    <t xml:space="preserve">Alvenaria de vedação com blocos de concreto 9x19x39cm, c/ resistência mínimo a compressão de 3 MPa, assentados c/ argamassa de cimento, cal hidratada CH1 e areia no traço 1:0,5:8, preparo com betoneira, esp. juntas 10mm e esp. da parede s/ revestimento 9cm</t>
  </si>
  <si>
    <t xml:space="preserve">0403</t>
  </si>
  <si>
    <t xml:space="preserve">ALVENARIA DE DRYWALL COM ISOLAMENTO ACÚSTICO</t>
  </si>
  <si>
    <t xml:space="preserve">040301</t>
  </si>
  <si>
    <t xml:space="preserve">COTAÇÃO</t>
  </si>
  <si>
    <t xml:space="preserve">Alvenaria em DryWall, duas faces, preenchimento com lá de vidro, esp=7 cm, para áreas secas ST/LÃ/ST</t>
  </si>
  <si>
    <t xml:space="preserve">040302</t>
  </si>
  <si>
    <t xml:space="preserve">Alvenaria em DryWall, duas faces, preenchimento com lá de vidro, esp=7 cm, para áreas secas molhadas ST/LÃ/RU</t>
  </si>
  <si>
    <t xml:space="preserve">040303</t>
  </si>
  <si>
    <t xml:space="preserve">Alvenaria em DryWall, duas faces, preenchimento com lá de vidro, esp=7 cm, para áreas molhadas RU/LÃ/RU</t>
  </si>
  <si>
    <t xml:space="preserve">040304</t>
  </si>
  <si>
    <t xml:space="preserve">Alvenaria em DryWall, duas faces, preenchimento com lá de vidro, esp=7 cm, para áreas resistente a fogo RF/LÃ/RF</t>
  </si>
  <si>
    <t xml:space="preserve">040305</t>
  </si>
  <si>
    <t xml:space="preserve">Fornecimento de placa OSB, espessura de 11mm, para reforço em parede Drywall, para instalação de bancadas de granito (45x60xm)</t>
  </si>
  <si>
    <t xml:space="preserve">0501</t>
  </si>
  <si>
    <t xml:space="preserve">ESQUADRIAS DE MADEIRA - PORTAS SISTEMA KIT PORTA-PRONTA</t>
  </si>
  <si>
    <t xml:space="preserve">050101</t>
  </si>
  <si>
    <t xml:space="preserve">Porta Pronta (KIT) de madeira lisa, de abrir, com batente e guarnição,  cor branca, fechadura externa cromada tipo Yale ref Pado/Imab/Papaiz ou equiv e dobradiças 3,0x2,5" cromada,  instalada com espuma expansiva, dimensões: 0,60 x 2,10 m (P6)</t>
  </si>
  <si>
    <t xml:space="preserve">050102</t>
  </si>
  <si>
    <t xml:space="preserve">Porta Pronta (KIT) de madeira lisa, de abrir, com batente e guarnição,  cor branca, fechadura externa cromada tipo Yale ref Pado/Imab/Papaiz ou equiv e dobradiças 3,0x2,5" cromada,  instalada com espuma expansiva, dimensões: 0,80 x 2,10 m (P8)</t>
  </si>
  <si>
    <t xml:space="preserve">050103</t>
  </si>
  <si>
    <t xml:space="preserve">Porta Pronta (KIT) de madeira lisa, de correr, com batente e guarnição,  cor branca, fechadura externa cromada tipo asa de avião ref Pado/Imab/Papaiz ou equiv e dobradiças 3,0x2,5" cromada,  instalada com espuma expansiva, dimensões: 0,90 x 2,10 m (P9C)</t>
  </si>
  <si>
    <t xml:space="preserve">050104</t>
  </si>
  <si>
    <t xml:space="preserve">Porta Pronta (KIT) de madeira lisa, de abrir, com batente e guarnição,  cor branca, fechadura externa cromada tipo Yale ref Pado/Imab/Papaiz ou equiv e dobradiças 3,0x2,5" cromada,  instalada com espuma expansiva, dimensões: 1,00 x 2,10 m (P10)</t>
  </si>
  <si>
    <t xml:space="preserve">050105</t>
  </si>
  <si>
    <t xml:space="preserve">Porta Pronta (KIT) de madeira lisa, de abrir, com batente e guarnição,  cor branca, fechadura externa cromada tipo Yale ref Pado/Imab/Papaiz ou equiv e dobradiças 3,0x2,5" cromada,  instalada com espuma expansiva, dimensões: 1,10 x 2,10 m (P11)</t>
  </si>
  <si>
    <t xml:space="preserve">0502</t>
  </si>
  <si>
    <t xml:space="preserve">ESQUADRIAS DE ALUMÍNIO </t>
  </si>
  <si>
    <t xml:space="preserve">050201</t>
  </si>
  <si>
    <t xml:space="preserve">Referência Utilizada
LABOR - 2024 - 071704 - 1</t>
  </si>
  <si>
    <t xml:space="preserve">Porta de abrir tipo veneziana em alumínio anodizado branco, l5, inha completa, incl. puxador com tranca, caixilho, contramarco e dobradiça, instadada em marco de granito, exclusive o marco, dimensões 0,80x2,10 m (P8)</t>
  </si>
  <si>
    <t xml:space="preserve">050202</t>
  </si>
  <si>
    <t xml:space="preserve">Cotação</t>
  </si>
  <si>
    <t xml:space="preserve">Visor de vidro plano transparente liso esp=8 mm com moldura em perfil "U" de alumínio anodizado branco</t>
  </si>
  <si>
    <t xml:space="preserve">0503</t>
  </si>
  <si>
    <t xml:space="preserve">MARCO DE GRANITO</t>
  </si>
  <si>
    <t xml:space="preserve">050301</t>
  </si>
  <si>
    <t xml:space="preserve">Referência utilizada
LABOR - 2024 - 120227 - 1</t>
  </si>
  <si>
    <t xml:space="preserve">Marco em granito Branco Siena 16x2cm, com acabamento reto simples nos dois lados</t>
  </si>
  <si>
    <t xml:space="preserve">0504</t>
  </si>
  <si>
    <t xml:space="preserve">REVESTIMENTO EM CHAPA INOX</t>
  </si>
  <si>
    <t xml:space="preserve">050401</t>
  </si>
  <si>
    <t xml:space="preserve">Proteção de portas de madeira com chapa inox AISI 304, esp=1,00mm, h=1,00m</t>
  </si>
  <si>
    <t xml:space="preserve">0601</t>
  </si>
  <si>
    <t xml:space="preserve">IMPERMEABILIZAÇÃO BANHEIROS</t>
  </si>
  <si>
    <t xml:space="preserve">060101</t>
  </si>
  <si>
    <t xml:space="preserve">Referência utilizada
LABOR - 2024 - 100204 - 1</t>
  </si>
  <si>
    <t xml:space="preserve">Impermeabilização empregando argamassa polimérica Sika, Viapol ou equivalente, 3 demãos</t>
  </si>
  <si>
    <t xml:space="preserve">0701</t>
  </si>
  <si>
    <t xml:space="preserve">REBAIXAMENTOS</t>
  </si>
  <si>
    <t xml:space="preserve">070101</t>
  </si>
  <si>
    <t xml:space="preserve">Forro de gesso acartonado com placa ST liso - sem detalhes</t>
  </si>
  <si>
    <t xml:space="preserve">070102</t>
  </si>
  <si>
    <t xml:space="preserve">Forro em placas removíveis, em fibra mineral, com isolamento termoacústico em fibra de vidro, estruturado em perfis metálicos, colocado</t>
  </si>
  <si>
    <t xml:space="preserve">0801</t>
  </si>
  <si>
    <t xml:space="preserve">REVESTIMENTO COM ARGAMASSA</t>
  </si>
  <si>
    <t xml:space="preserve">080101</t>
  </si>
  <si>
    <t xml:space="preserve">LABOR - 2024 - 120101 - 1</t>
  </si>
  <si>
    <t xml:space="preserve">Chapisco de argamassa de cimento e areia média ou grossa lavada, no traço 1:3, espessura 5 mm</t>
  </si>
  <si>
    <t xml:space="preserve">080102</t>
  </si>
  <si>
    <t xml:space="preserve">LABOR - 2024 - 120303 - 1</t>
  </si>
  <si>
    <t xml:space="preserve">Reboco tipo paulista de argamassa de cimento, cal hidratada CH1 e areia média ou grossa lavada no traço 1:0.5:6, espessura 25 mm</t>
  </si>
  <si>
    <t xml:space="preserve">0802</t>
  </si>
  <si>
    <t xml:space="preserve">ACABAMENTOS</t>
  </si>
  <si>
    <t xml:space="preserve">080201</t>
  </si>
  <si>
    <t xml:space="preserve">Referência utilizada
LABOR - 2024 - 130234 - 1</t>
  </si>
  <si>
    <t xml:space="preserve">Porcelanato Originale Bianco 32x60cm Monoporosa - Biancogrés, utilizando dupla colagem de argamassa colante tipo ACIII, inclusive rejuntamento com rejunte acrílico cinza claro, esp= 1,5 mm</t>
  </si>
  <si>
    <t xml:space="preserve">080202</t>
  </si>
  <si>
    <t xml:space="preserve">Fórmica Formiwal ou equivalente, em paredes, h=1,00m, inclusive aplicação de selador e de cola de contato nas duas faces (parede e fórmica)</t>
  </si>
  <si>
    <t xml:space="preserve">0803</t>
  </si>
  <si>
    <t xml:space="preserve">BATE-MACAS</t>
  </si>
  <si>
    <t xml:space="preserve">080301</t>
  </si>
  <si>
    <t xml:space="preserve">Referência 130308 (MO E MAT GRANITO) + COTAÇÃO</t>
  </si>
  <si>
    <t xml:space="preserve">Sistema Completo de Bate Macas granito branco siena esp 20cm</t>
  </si>
  <si>
    <t xml:space="preserve">0804</t>
  </si>
  <si>
    <t xml:space="preserve">ITENS COMPLEMENTARES</t>
  </si>
  <si>
    <t xml:space="preserve">080401</t>
  </si>
  <si>
    <t xml:space="preserve">Referência utilizada
LABOR - 2024 - 050603 - 2
LABOR - 2024 - 120303 - 1
22.136.000140.SER  (Volare)</t>
  </si>
  <si>
    <t xml:space="preserve">Banco do chuveiro em alvenaria revestido com Granito Branco Siena (und) - Dimensão (LxPxA) = (0,62x0,40x0,46) m</t>
  </si>
  <si>
    <t xml:space="preserve">0901</t>
  </si>
  <si>
    <t xml:space="preserve">LASTRO DE CONTRAPISO</t>
  </si>
  <si>
    <t xml:space="preserve">090101</t>
  </si>
  <si>
    <t xml:space="preserve">Referência utilizada
LABOR - 2024 - 130103 - 1 com ajuste de traço conforme 130209</t>
  </si>
  <si>
    <t xml:space="preserve">Regularização de base para revestimento cerâmico, com argamassa de cimento e areia no traço 1:3, espessura: 3 cm</t>
  </si>
  <si>
    <t xml:space="preserve">0902</t>
  </si>
  <si>
    <t xml:space="preserve">090201</t>
  </si>
  <si>
    <t xml:space="preserve">Porcelanato retificado Cemento Grígio 60x60cm, fabricante Biancogrés, utilizando dupla colagem de argamassa colante tipo ACIII, inclusive rejuntamento com rejunte acrílico cinza claro, esp= 1,5 mm</t>
  </si>
  <si>
    <t xml:space="preserve">090202</t>
  </si>
  <si>
    <t xml:space="preserve">COTAÇÃO PRESENTANTE DA TARKETT + INSTALADOR RECOMENDADO</t>
  </si>
  <si>
    <t xml:space="preserve">Piso Vinilico em manta 2.0mm espessura - linha Eclipse Premium -Cor 21020973 – SPIRIT - com rodapé da mesma especificação. Sem detalhes</t>
  </si>
  <si>
    <t xml:space="preserve">0903</t>
  </si>
  <si>
    <t xml:space="preserve">DEGRAUS, RODAPÉS, SOLEIRAS E PEITORIS</t>
  </si>
  <si>
    <t xml:space="preserve">090301</t>
  </si>
  <si>
    <t xml:space="preserve">Referência utilizada
LABOR - 2024 - 130304 - 1</t>
  </si>
  <si>
    <t xml:space="preserve">Rodapé de Poliestireno, H=15 cm, cor branca, fixado com parafuso e bucha plástica</t>
  </si>
  <si>
    <t xml:space="preserve">090302</t>
  </si>
  <si>
    <t xml:space="preserve">Referência utilizada
LABOR - 2024 - 130311 - 1</t>
  </si>
  <si>
    <t xml:space="preserve">Soleira de Branco Siena, espessura 2 cm e largura de 10 cm, conforme detalhe em projeto, assentada com cimento colante ACIII</t>
  </si>
  <si>
    <t xml:space="preserve">090303</t>
  </si>
  <si>
    <t xml:space="preserve">Referência utilizada
LABOR - 2024 - 130308 - 1</t>
  </si>
  <si>
    <t xml:space="preserve">Soleira de Branco Siena, espessura 2 cm e largura de 15 cm, conforme detalhe em projeto, assentada com cimento colante ACIII</t>
  </si>
  <si>
    <t xml:space="preserve">1001</t>
  </si>
  <si>
    <t xml:space="preserve">REDE DE ÁGUA FRIA - TUBOS SOLDÁVEIS DE PVC</t>
  </si>
  <si>
    <t xml:space="preserve">100101</t>
  </si>
  <si>
    <t xml:space="preserve">LABOR - 2024 - 141410 - 1</t>
  </si>
  <si>
    <t xml:space="preserve">Tubo de PVC rígido soldável marrom, DN 25mm (3/4"), inclusive conexões</t>
  </si>
  <si>
    <t xml:space="preserve">100102</t>
  </si>
  <si>
    <t xml:space="preserve">LABOR - 2024 - 141411 - 1</t>
  </si>
  <si>
    <t xml:space="preserve">Tubo de PVC rígido soldável marrom, DN 32mm (1"), inclusive conexões</t>
  </si>
  <si>
    <t xml:space="preserve">100103</t>
  </si>
  <si>
    <t xml:space="preserve">LABOR - 2024 - 141412 - 1</t>
  </si>
  <si>
    <t xml:space="preserve">Tubo de PVC rígido soldável marrom, DN 40mm (1.1/4"), inclusive conexões</t>
  </si>
  <si>
    <t xml:space="preserve">100104</t>
  </si>
  <si>
    <t xml:space="preserve">LABOR - 2024 - 141413 - 1</t>
  </si>
  <si>
    <t xml:space="preserve">Tubo de PVC rígido soldável marrom, DN 50mm (1.1/2"), inclusive conexões</t>
  </si>
  <si>
    <t xml:space="preserve">100105</t>
  </si>
  <si>
    <t xml:space="preserve">LABOR - 2024 - 141414 - 1</t>
  </si>
  <si>
    <t xml:space="preserve">Tubo de PVC rígido soldável marrom, DN 60mm (2"), inclusive conexões</t>
  </si>
  <si>
    <t xml:space="preserve">1002</t>
  </si>
  <si>
    <t xml:space="preserve">REDE DE ÁGUA QUENTE - TUBOS SOLDÁVEIS DE CPVC</t>
  </si>
  <si>
    <t xml:space="preserve">100201</t>
  </si>
  <si>
    <t xml:space="preserve">Teferência Utilizada
LABOR - 2024 - 141410 - 1</t>
  </si>
  <si>
    <t xml:space="preserve">Tubo de CPVC rígido soldável, DN 22mm, inclusive conexões</t>
  </si>
  <si>
    <t xml:space="preserve">100202</t>
  </si>
  <si>
    <t xml:space="preserve">Teferência Utilizada
LABOR - 2024 - 141411 - 1</t>
  </si>
  <si>
    <t xml:space="preserve">Tubo de CPVC rígido soldável, DN 28mm, inclusive conexões</t>
  </si>
  <si>
    <t xml:space="preserve">100203</t>
  </si>
  <si>
    <t xml:space="preserve">Teferência Utilizada
LABOR - 2024 - 141412 - 1</t>
  </si>
  <si>
    <t xml:space="preserve">Tubo de CPVC rígido soldável, DN 35mm, inclusive conexões</t>
  </si>
  <si>
    <t xml:space="preserve">1003</t>
  </si>
  <si>
    <t xml:space="preserve">REDE DE ESGOTO - TUBOS DE PVC</t>
  </si>
  <si>
    <t xml:space="preserve">100301</t>
  </si>
  <si>
    <t xml:space="preserve">LABOR - 2024 - 141906 - 1</t>
  </si>
  <si>
    <t xml:space="preserve">Tubo de PVC rígido soldável branco, para esgoto, série normal, diâmetro 40mm (1 1/2"), inclusive conexões</t>
  </si>
  <si>
    <t xml:space="preserve">100302</t>
  </si>
  <si>
    <t xml:space="preserve">LABOR - 2024 - 141907 - 1</t>
  </si>
  <si>
    <t xml:space="preserve">Tubo de PVC rígido soldável branco, para esgoto, série normal, diâmetro 50mm (2"), inclusive conexões</t>
  </si>
  <si>
    <t xml:space="preserve">1004</t>
  </si>
  <si>
    <t xml:space="preserve">CAIXAS DE PVC / EQUIPAMENTOS</t>
  </si>
  <si>
    <t xml:space="preserve">100401</t>
  </si>
  <si>
    <t xml:space="preserve">LABOR - 2024 - 142115 - 1</t>
  </si>
  <si>
    <t xml:space="preserve">Tampa para caixa sifonada, em aço inox, de 150x150mm</t>
  </si>
  <si>
    <t xml:space="preserve">1101</t>
  </si>
  <si>
    <t xml:space="preserve">QUADROS ELÉTRICOS</t>
  </si>
  <si>
    <t xml:space="preserve">110101</t>
  </si>
  <si>
    <t xml:space="preserve">Referência Utilizada
LABOR - 2024 - 150315 - 1</t>
  </si>
  <si>
    <t xml:space="preserve">Quadro distrib. energia (QDF-H-Ar Condicionado), embutido ou semi embutido, capac. p/  14 disj. DIN, inclusive 30% reserva, c/barram trif. 150A-380/220V, barra. neutro e terra, fab. em chapa de aço 12 USG com porta, espelho, trinco com fechad ch yale</t>
  </si>
  <si>
    <t xml:space="preserve">110102</t>
  </si>
  <si>
    <t xml:space="preserve">Quadro distrib. energia, (QFL-D-Iluminação e Tomadas) embutido ou semi embutido, capac. p/ 96 disj. DIN, inclusive 30% reserva,  c/barram trif. 500A-220/127V barra. neutro e terra, fab. em chapa de ,aço 12 USG com porta, espelho, trinco com fechad ch yale</t>
  </si>
  <si>
    <t xml:space="preserve">1102</t>
  </si>
  <si>
    <t xml:space="preserve">CAIXAS DE PASSAGEM</t>
  </si>
  <si>
    <t xml:space="preserve">110201</t>
  </si>
  <si>
    <t xml:space="preserve">LABOR - 2024 - 150628 - 1</t>
  </si>
  <si>
    <t xml:space="preserve">Caixa de embutir marca de referência Tigreflex, 4x2"</t>
  </si>
  <si>
    <t xml:space="preserve">110202</t>
  </si>
  <si>
    <t xml:space="preserve">LABOR - 2024 - 150636 - 1</t>
  </si>
  <si>
    <t xml:space="preserve">Caixa sextavada em PVC de 3x3x1 1/2", marca de referência Tigreflex</t>
  </si>
  <si>
    <t xml:space="preserve">110203</t>
  </si>
  <si>
    <t xml:space="preserve">LABOR - 2024 - 150635 - 1</t>
  </si>
  <si>
    <t xml:space="preserve">Caixa de passagem 400x400x120mm, chapa de aço, com tampa parafusada</t>
  </si>
  <si>
    <t xml:space="preserve">110204</t>
  </si>
  <si>
    <t xml:space="preserve">Referência utilizada
LABOR - 2024 - 150805 - 1</t>
  </si>
  <si>
    <t xml:space="preserve">Caixa de ligação de alumínio silício, tipo CONDULETES, sem rosca, no formato X, inclusive tampa com vedação, diâmetro 1"</t>
  </si>
  <si>
    <t xml:space="preserve">1103</t>
  </si>
  <si>
    <t xml:space="preserve">ELETROCALHAS E PERFILADOS</t>
  </si>
  <si>
    <t xml:space="preserve">110301</t>
  </si>
  <si>
    <t xml:space="preserve">LABOR - 2024 - 150837 - 1</t>
  </si>
  <si>
    <t xml:space="preserve">Eletrocalha perfurada em chapa de aço galvanizado nº16, 300x100mm, sem tampa</t>
  </si>
  <si>
    <t xml:space="preserve">110302</t>
  </si>
  <si>
    <t xml:space="preserve">LABOR - 2024 - 150835 - 1</t>
  </si>
  <si>
    <t xml:space="preserve">Eletrocalha perfurada em chapa de aço galvanizado nº16, 150x50mm, sem tampa</t>
  </si>
  <si>
    <t xml:space="preserve">110303</t>
  </si>
  <si>
    <t xml:space="preserve">Referência utilizada
LABOR - 2024 - 150837 - 1</t>
  </si>
  <si>
    <t xml:space="preserve">Perfilado perfurado em chapa de aço galvanizado nº24, 38x38mm, sem tampa</t>
  </si>
  <si>
    <t xml:space="preserve">110304</t>
  </si>
  <si>
    <t xml:space="preserve">LABOR - 2024 - 150880 - 2</t>
  </si>
  <si>
    <t xml:space="preserve">Suporte de fixação de eletroduto no teto, através de fita metálica perfurada (Walsiwa) ou equiv (1,30m), cursor (1 und), h=60cm, suporte "Y" (1 und), parafuso e bucha S8 (1 und)</t>
  </si>
  <si>
    <t xml:space="preserve">110305</t>
  </si>
  <si>
    <t xml:space="preserve">LABOR - 2024 - 150885 - 2</t>
  </si>
  <si>
    <t xml:space="preserve">Suporte de fixação de eletrocalhas e perfilados, no teto, através de suporte angular (1 und), porca sextavada e arruela 1/4' (4 und) , vergalhão com rosca total 1/4" (h=60cm), cantoneira ZZ (2 und) e parafuso e bucha S8 (2 und)</t>
  </si>
  <si>
    <t xml:space="preserve">1104</t>
  </si>
  <si>
    <t xml:space="preserve">ELETRODUTOS E CONEXÕES</t>
  </si>
  <si>
    <t xml:space="preserve">110401</t>
  </si>
  <si>
    <t xml:space="preserve">LABOR - 2024 - 151133 - 1</t>
  </si>
  <si>
    <t xml:space="preserve">Eletroduto flexível corrugado diâmetro 1", Amarelo  Tigreflex ou equivalente</t>
  </si>
  <si>
    <t xml:space="preserve">110402</t>
  </si>
  <si>
    <t xml:space="preserve">LABOR - 2024 - 151135 - 1</t>
  </si>
  <si>
    <t xml:space="preserve">Eletroduto de PVC rígido roscável, diâmetro 4", inclusive conexões</t>
  </si>
  <si>
    <t xml:space="preserve">1105</t>
  </si>
  <si>
    <t xml:space="preserve">FIOS E CABOS</t>
  </si>
  <si>
    <t xml:space="preserve">110501</t>
  </si>
  <si>
    <t xml:space="preserve">LABOR - 2024 - 151417 - 1</t>
  </si>
  <si>
    <t xml:space="preserve">Cabo de cobre termoplástico (PVC) flexível isolado 0,60/1kV, antichama, HEPR 90ºC - 2,5mm2</t>
  </si>
  <si>
    <t xml:space="preserve">110502</t>
  </si>
  <si>
    <t xml:space="preserve">LABOR - 2024 - 151418 - 1</t>
  </si>
  <si>
    <t xml:space="preserve">Cabo de cobre termoplástico (PVC) flexível isolado 0,60/1kV, antichama, HEPR 90ºC - 4,0mm2</t>
  </si>
  <si>
    <t xml:space="preserve">110503</t>
  </si>
  <si>
    <t xml:space="preserve">LABOR - 2024 - 151420 - 1</t>
  </si>
  <si>
    <t xml:space="preserve">Cabo de cobre termoplástico (PVC) flexível isolado 0,60/1kV, antichama, HEPR 90ºC - 10,0mm2</t>
  </si>
  <si>
    <t xml:space="preserve">110504</t>
  </si>
  <si>
    <t xml:space="preserve">LABOR - 2024 - 151421 - 1</t>
  </si>
  <si>
    <t xml:space="preserve">Cabo de cobre termoplástico (PVC) flexível isolado 0,60/1kV, antichama, HEPR 90ºC - 16,0mm2</t>
  </si>
  <si>
    <t xml:space="preserve">110505</t>
  </si>
  <si>
    <t xml:space="preserve">LABOR - 2024 - 151425 - 1</t>
  </si>
  <si>
    <t xml:space="preserve">Cabo de cobre termoplástico (PVC) flexível isolado 0,60/1kV, antichama, HEPR 90ºC - 50,0mm2</t>
  </si>
  <si>
    <t xml:space="preserve">110506</t>
  </si>
  <si>
    <t xml:space="preserve">LABOR - 2024 - 151426 - 1</t>
  </si>
  <si>
    <t xml:space="preserve">Cabo de cobre termoplástico (PVC) flexível isolado 0,60/1kV, antichama, HEPR 90ºC - 95,0mm2</t>
  </si>
  <si>
    <t xml:space="preserve">1201</t>
  </si>
  <si>
    <t xml:space="preserve">INSTALAÇÃO DE GASES MEDICINAIS</t>
  </si>
  <si>
    <t xml:space="preserve">120101</t>
  </si>
  <si>
    <t xml:space="preserve">Fornecimento e Instalação das redes de Gases Medicinais.
(Tubos, Conexões, Réguas, Paineis de Alarme, materiais para Suportes, Tintas e consumiveis, teste estanqueidade e laudo, ART, conforme projeto e especificações.</t>
  </si>
  <si>
    <t xml:space="preserve">1202</t>
  </si>
  <si>
    <t xml:space="preserve">INSTALAÇÃO DE INCÊNDIO</t>
  </si>
  <si>
    <t xml:space="preserve">120201</t>
  </si>
  <si>
    <t xml:space="preserve">LABOR - 2024 - 160604 - 2</t>
  </si>
  <si>
    <t xml:space="preserve">Extintor de incêndio de água pressurizada capacidade 2A (10L), inclusive suporte de parede universal, parafuso e bucha S8, exclusive placa sinalizadora em PVC fotoluminescente e pintura de sinalização</t>
  </si>
  <si>
    <t xml:space="preserve">120202</t>
  </si>
  <si>
    <t xml:space="preserve">LABOR - 2024 - 160605 - 2</t>
  </si>
  <si>
    <t xml:space="preserve">Extintor de incêndio portátil de pó químico ABC com capacidade 2A-20B:C (6 kg), inclusive suporte de parede universal, parafuso e bucha S8, exclusive placa sinalizadora em PVC fotoluminescente e pintura de sinalização</t>
  </si>
  <si>
    <t xml:space="preserve">120203</t>
  </si>
  <si>
    <t xml:space="preserve">LABOR - 2024 - 160606 - 2</t>
  </si>
  <si>
    <t xml:space="preserve">Extintor de incêndio de gás carbônico CO2 5 B:C (6 Kg), inclusive suporte de parede universal, parafuso e bucha S8, exclusive placa sinalizadora em PVC fotoluminescente e pintura de sinalização</t>
  </si>
  <si>
    <t xml:space="preserve">120204</t>
  </si>
  <si>
    <t xml:space="preserve">LABOR - 2024 - 160608 - 1</t>
  </si>
  <si>
    <t xml:space="preserve">Ponto para seta indicativa de saída, incl. seta em acrílico, com fonte alimentadora própria que assegure um funcionamento mínimo de 1h, para quando ocorrer falta de energia elétrica na rede pública, conforme projeto</t>
  </si>
  <si>
    <t xml:space="preserve">120205</t>
  </si>
  <si>
    <t xml:space="preserve">LABOR - 2024 - 160612 - 2</t>
  </si>
  <si>
    <t xml:space="preserve">Placa de sinalização de segurança do tipo "SAÍDA DE EMERGÊNCIA" com seta vertical, conforme Código 14 - 315/158 da ABNT NBR 13434 e Código S3 da NT 14/2010 do Corpo de Bombeiros do Espírito Santo (CBMES)</t>
  </si>
  <si>
    <t xml:space="preserve">120206</t>
  </si>
  <si>
    <t xml:space="preserve">LABOR - 2024 - 160613 - 1</t>
  </si>
  <si>
    <t xml:space="preserve">Ponto para iluminação de emergência completo, inclusive bloco autônomo de iluminação 2x9W com tomada universal</t>
  </si>
  <si>
    <t xml:space="preserve">120207</t>
  </si>
  <si>
    <t xml:space="preserve">LABOR - 2024 - 160630 - 2</t>
  </si>
  <si>
    <t xml:space="preserve">Tubo de aço carbono galvanizado, com costura, classe leve, diâmetro 65mm (2.1/2"), inclusive pintura com uma demão de primer Epoxi e duas demãos de tinta à base de Epoxi na cor vermelha</t>
  </si>
  <si>
    <t xml:space="preserve">120208</t>
  </si>
  <si>
    <t xml:space="preserve">LABOR - 2024 - 160638 - 2</t>
  </si>
  <si>
    <t xml:space="preserve">Tê de ferro fundido maleável 90º classe leve, diâmetro 65mm (2.1/2"), inclusive pintura com uma demão de primer Epoxi e duas demãos de tinta à base de Epoxi na cor vermelha</t>
  </si>
  <si>
    <t xml:space="preserve">120209</t>
  </si>
  <si>
    <t xml:space="preserve">LABOR - 2024 - 160642 - 2</t>
  </si>
  <si>
    <t xml:space="preserve">Cotovelo de ferro fundido maleável 90º classe leve, diâmetro 65mm (2.1/2"), inclusive pintura com uma demão de primer Epoxi e duas demãos de tinta à base de Epoxi na cor vermelha</t>
  </si>
  <si>
    <t xml:space="preserve">120210</t>
  </si>
  <si>
    <t xml:space="preserve">Referência utilizada
LABOR - 2024 - 160665 - 2</t>
  </si>
  <si>
    <t xml:space="preserve">Conjunto completo de Porta corta-fogo simples para saída de emergência Dim.: 100x210x5cm, conforme ABNT NBR 11742, classe P-60, chapa de aço galvanizada 24 com revestimento interno de fibra de manta cerâmica de baixa densidade, fechamento automático, inclusive contra-marco, três (3) dobradiças tipo mola com parafusos sextavados, barra antipânico e fechadura tipo trinco sobrepor sem chave, sinalização e pintura de acabamento</t>
  </si>
  <si>
    <t xml:space="preserve">120211</t>
  </si>
  <si>
    <t xml:space="preserve">Conjunto completo de Porta corta-fogo 2 folhas para saída de emergência Dim.: 140x210x5cm, conforme ABNT NBR 11742, classe P-60, chapa de aço galvanizada 24 com revestimento interno de fibra de manta cerâmica de baixa densidade, fechamento automático, inclusive contra-marco, três (3) dobradiças tipo mola com parafusos sextavados, barra antipânico e fechadura tipo trinco sobrepor sem chave, sinalização e pintura de acabamento</t>
  </si>
  <si>
    <t xml:space="preserve">120212</t>
  </si>
  <si>
    <t xml:space="preserve">LABOR - 2024 - 160671 - 2</t>
  </si>
  <si>
    <t xml:space="preserve">Abrigo de parede para hidrante 80x90x17cm sobrepor, em chapa de aço com pintura eletrostática vermelha, visor transparente e inscrição "HIDRANTE", registro globo angular 45º 2.1/2" (63mm), adaptador em latão storz engate rápido 2.1/2", 2 (duas) mangueiras de incêndio 15m 2.1/2" - Tipo 2 e esguicho regulável em latão 2.1/2", fornecimento e instalação</t>
  </si>
  <si>
    <t xml:space="preserve">120213</t>
  </si>
  <si>
    <t xml:space="preserve">LABOR - 2024 - 160673 - 2</t>
  </si>
  <si>
    <t xml:space="preserve">Central de Alarme de Incêndio Endereçável, com capacidade para até 256 endereços, distribuídos em 4 laços, incluindo fornecimento, instalação e configuração completa</t>
  </si>
  <si>
    <t xml:space="preserve">120214</t>
  </si>
  <si>
    <t xml:space="preserve">LABOR - 2024 - 160674 - 2</t>
  </si>
  <si>
    <t xml:space="preserve">Acionador manual de alarme de incêndio endereçável, tipo quebra-vidro, na cor vermelha, incluso martelo. Fornecimento, instalação e configuração</t>
  </si>
  <si>
    <t xml:space="preserve">120215</t>
  </si>
  <si>
    <t xml:space="preserve">LABOR - 2024 - 160676 - 2</t>
  </si>
  <si>
    <t xml:space="preserve">Sirene eletrônica média tipo corneta em ABS, IP52  12 e 24V  Fornecimento e instalação</t>
  </si>
  <si>
    <t xml:space="preserve">120216</t>
  </si>
  <si>
    <t xml:space="preserve">LABOR - 2024 - 151126 - 1</t>
  </si>
  <si>
    <t xml:space="preserve">Eletroduto de PVC rígido roscável, diâmetro 3/4", inclusive conexões</t>
  </si>
  <si>
    <t xml:space="preserve">120217</t>
  </si>
  <si>
    <t xml:space="preserve">LABOR - 2024 - 151401 - 1</t>
  </si>
  <si>
    <t xml:space="preserve">Cabo de cobre termoplástico (PVC) flexível isolado 450/750V, antichama BWF livre de chumbo, 70ºC - 1,5mm2</t>
  </si>
  <si>
    <t xml:space="preserve">1203</t>
  </si>
  <si>
    <t xml:space="preserve">INSTALAÇÕES DE INFRA-ESTRUTURA E CABEAMENTO PARA REDE DE DADOS E VOZ</t>
  </si>
  <si>
    <t xml:space="preserve">120301</t>
  </si>
  <si>
    <t xml:space="preserve">LABOR - 2024 - 160806 - 1</t>
  </si>
  <si>
    <t xml:space="preserve">Tomada 4" x 2" com conector RJ 45 fêmea CAT. 5e</t>
  </si>
  <si>
    <t xml:space="preserve">120302</t>
  </si>
  <si>
    <t xml:space="preserve">LABOR - 2024 - 160808 - 1</t>
  </si>
  <si>
    <t xml:space="preserve">Fornecimento e instalação de Cabo de rede par trançado 4 pares Categoria 5e</t>
  </si>
  <si>
    <t xml:space="preserve">120303</t>
  </si>
  <si>
    <t xml:space="preserve">1204</t>
  </si>
  <si>
    <t xml:space="preserve">INSTALAÇÕES DE INFRA-ESTRUTURA E CABEAMENTO PARA CFTV E ANTENA</t>
  </si>
  <si>
    <t xml:space="preserve">120401</t>
  </si>
  <si>
    <t xml:space="preserve">LABOR - 2024 - 180220 - 1</t>
  </si>
  <si>
    <t xml:space="preserve">Tomada coaxial 75 ohms para TV e câmeras</t>
  </si>
  <si>
    <t xml:space="preserve">120402</t>
  </si>
  <si>
    <t xml:space="preserve">Referência utilizada
LABOR - 2024 - 151445 - 1</t>
  </si>
  <si>
    <t xml:space="preserve">Fornecimento e instalação de Cabo coaxial</t>
  </si>
  <si>
    <t xml:space="preserve">120403</t>
  </si>
  <si>
    <t xml:space="preserve">Fornecimento e instalação de Cabo CFTV</t>
  </si>
  <si>
    <t xml:space="preserve">120404</t>
  </si>
  <si>
    <t xml:space="preserve">1301</t>
  </si>
  <si>
    <t xml:space="preserve">LOUÇAS</t>
  </si>
  <si>
    <t xml:space="preserve">130101</t>
  </si>
  <si>
    <t xml:space="preserve">Referência Utilizada
LABOR - 2024 - 170115 - 1</t>
  </si>
  <si>
    <t xml:space="preserve">Cuba de louça branca de embutir quadrada, 30x30 cm -  L415.17 - Deca ou equivalente, inclusive válvula de saída cromada 1", sifão corrugado pvc/cromado para lavatório 1" x 1/2" e engate flexível trançado inox 1/2" x 30cm, exclusive torneira</t>
  </si>
  <si>
    <t xml:space="preserve">130102</t>
  </si>
  <si>
    <t xml:space="preserve">Cuba de louça branca de semi-encaixe quadrada, com deck branca Ref: LOFT Q2 BR - Roca ou equivalente, inclusive válvula de saída cromada 1", sifão corrugado pvc/cromado para lavatório 1" x 1/2" e engate flexível trançado inox 1/2" x 30cm, exclusive torneira</t>
  </si>
  <si>
    <t xml:space="preserve">130103</t>
  </si>
  <si>
    <t xml:space="preserve">LABOR - 2024 - 170124 - 1</t>
  </si>
  <si>
    <t xml:space="preserve">Lavatório suspenso de Canto - M FCSL BR - Roca ou equivalente, inclusive válvula de saída cromada 1", sifão corrugado pvc/cromado para lavatório 1" x 1/2" e engate flexível trançado inox 1/2" x 30cm e parafusos para fixação, exclusive torneira</t>
  </si>
  <si>
    <t xml:space="preserve">130104</t>
  </si>
  <si>
    <t xml:space="preserve">Lavatório suspenso Izy Ref: L100.17 - Deca ou equivalente, inclusive válvula de saída cromada 1", sifão corrugado pvc/cromado para lavatório 1" x 1/2" e engate flexível trançado inox 1/2" x 30cm e parafusos para fixação, exclusive torneira</t>
  </si>
  <si>
    <t xml:space="preserve">130105</t>
  </si>
  <si>
    <t xml:space="preserve">Referência Utilizada
LABOR - 2024 - 170129 - 1</t>
  </si>
  <si>
    <t xml:space="preserve">Bacia sanitária de louça branca com caixa acoplada linha Like - Celite ou equivalente, inclusive assento plástico linha Elite - Celite, engate flexível trançado inox 1/2" x 30cm, anel de vedação e parafusos para fixação</t>
  </si>
  <si>
    <t xml:space="preserve">130106</t>
  </si>
  <si>
    <t xml:space="preserve">Bacia sanitária de louça branca com caixa acoplada ACESSO Confort - Roca ou equivalente, inclusive assento plástico ACESSO Confort - Celite ou equiv, engate flexível trançado inox 1/2" x 30cm, anel de vedação e parafusos para fixação</t>
  </si>
  <si>
    <t xml:space="preserve">1302</t>
  </si>
  <si>
    <t xml:space="preserve">BANCADAS</t>
  </si>
  <si>
    <t xml:space="preserve">130201</t>
  </si>
  <si>
    <t xml:space="preserve">Referência Utilizada
LABOR - 2024 - 170205 - 1</t>
  </si>
  <si>
    <t xml:space="preserve">Bancada em granito branco Siena espessura 2cm, p/ cuba inox quadrada, excl. cuba, apoiada em cantoneira 1.1/2"x1.1/2"x3/16" c/tratamento antiferruginoso e pintura em esmalte sintético, acabamento reto simples e rodabanca em granito branco Siena h=20cm, dim.: 1.76x0.60 m (Posto enfermagem A)</t>
  </si>
  <si>
    <t xml:space="preserve">130202</t>
  </si>
  <si>
    <t xml:space="preserve">Bancada em granito branco Siena espessura 2cm, p/ cuba inox quadrada, excl. cuba, apoiada em cantoneira 1.1/2"x1.1/2"x3/16" c/tratamento antiferruginoso e pintura em esmalte sintético, acabamento reto simples e rodabanca em granito branco Siena h=20cm, dim.: 2,62x0.60 m (Posto enfermagem B)</t>
  </si>
  <si>
    <t xml:space="preserve">130203</t>
  </si>
  <si>
    <t xml:space="preserve">Bancada em granito branco Siena espessura 2cm, p/ cuba única de louça quadrada, excl. cuba, apoiada em cantoneira 1.1/2"x1.1/2"x3/16" c/ tratamento antiferruginoso e pintura em esmalte sintético, acabamento frontal H=12 cm com bordas retas simples e rodabanca em granito branco Siena h=14cm, dim.: 0.70x0.50 m (Quarto individual c/ sala estar)</t>
  </si>
  <si>
    <t xml:space="preserve">130204</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</si>
  <si>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 0.55x0.50 m (Apto duplo) </t>
  </si>
  <si>
    <t xml:space="preserve">130205</t>
  </si>
  <si>
    <t xml:space="preserve">Bancada em granito branco Siena espessura 2cm, p/ cuba única de louça quadrada de embutir, excl. cuba, apoiada em cantoneira 1.1/2"x1.1/2"x3/16" c/ tratamento antiferruginoso e pintura em esmalte sintético, acabamento frontal H=12 cm com bordas retas simples e rodabanca em granito branco Siena h=14cm, dim.: 0.70x0.50 m (Isolamento) </t>
  </si>
  <si>
    <t xml:space="preserve">130206</t>
  </si>
  <si>
    <t xml:space="preserve">Bancada em granito branco Siena espessura 2cm, p/ cuba única de louça quadrada tipo encaixe, excl. cuba, apoiada em cantoneira 1.1/2"x1.1/2"x3/16" c/ tratamento antiferruginoso e pintura em esmalte sintético, acabamento frontal H=12 cm com bordas retas simples e rodabanca em granito branco Siena h=14cm, dim.: 0,80x0.36 m (Banho G) </t>
  </si>
  <si>
    <t xml:space="preserve">130207</t>
  </si>
  <si>
    <t xml:space="preserve">Bancada em granito branco Siena espessura 2cm, p/ cuba única de louça quadrada tipo encaixe, excl. cuba, apoiada em cantoneira 1.1/2"x1.1/2"x3/16" c/ tratamento antiferruginoso e pintura em esmalte sintético, acabamento frontal H=12 cm com bordas retas simples e rodabanca em granito branco Siena h=14cm, dim.: 1,70x0.36 m (Banhos A, B, C, E, G, L, M, N) </t>
  </si>
  <si>
    <t xml:space="preserve">130208</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</si>
  <si>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(Banhos H, I, J, K, WC repouso enfermagem) </t>
  </si>
  <si>
    <t xml:space="preserve">130209</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</si>
  <si>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(Banho apto individual com sala estar) </t>
  </si>
  <si>
    <t xml:space="preserve">130210</t>
  </si>
  <si>
    <t xml:space="preserve">Bancada em granito branco Siena espessura 2cm, p/cuba única de louça quadrada de embutir, excl. cuba, apoiada em cantoneira 1.1/2"x1.1/2"x3/16" c/tratamento antiferruginoso e pintura em esmalte sintético, acabamento frontal H=12 cm com bordas retas simples e rodabanca em granito branco Siena h=14cm, dim.:0.55x0.50 m (WC repouso enfermagem) </t>
  </si>
  <si>
    <t xml:space="preserve">130211</t>
  </si>
  <si>
    <t xml:space="preserve">Bancada em granito branco Siena espessura 2cm, p/tanque em aço inox de embutir com cuba única, excl. tanque, apoiada em cantoneira 1.1/2"x1.1/2"x3/16" c/tratamento antiferruginoso e pintura em esmalte sintético, acabamento frontal H=25 cm com bordas retas simples e rodabanca em granito branco Siena h=20cm, dim.:0.80x0.60 m (DML) </t>
  </si>
  <si>
    <t xml:space="preserve">1303</t>
  </si>
  <si>
    <t xml:space="preserve">TORNEIRAS, REGISTROS, VÁLVULAS E METAIS</t>
  </si>
  <si>
    <t xml:space="preserve">130301</t>
  </si>
  <si>
    <t xml:space="preserve">Referência Utilizada
LABOR - 2024 - 170304 - 1</t>
  </si>
  <si>
    <t xml:space="preserve">Torneira para banheiro PressMatic linha Benefit - Docol ou equivalente</t>
  </si>
  <si>
    <t xml:space="preserve">130302</t>
  </si>
  <si>
    <t xml:space="preserve">Torneira para banheiro PressMatic linha Compact - Docol ou equivalente</t>
  </si>
  <si>
    <t xml:space="preserve">130303</t>
  </si>
  <si>
    <t xml:space="preserve">Torneira profissional de bancada Ref:569 – WOG ou equivalente</t>
  </si>
  <si>
    <t xml:space="preserve">130304</t>
  </si>
  <si>
    <t xml:space="preserve">Torneira de parede Top Jet 200 Aquarius 1171-A - Fabrimar ou equivalente</t>
  </si>
  <si>
    <t xml:space="preserve">130305</t>
  </si>
  <si>
    <t xml:space="preserve">Torneira de esguicho de pré-lavagem de mesa industrial com bica adicional 106.026 - Solucenter</t>
  </si>
  <si>
    <t xml:space="preserve">130306</t>
  </si>
  <si>
    <t xml:space="preserve">LABOR - 2024 - 170328 - 1</t>
  </si>
  <si>
    <t xml:space="preserve">Registro de gaveta com canopla cromada, diam. 20mm (3/4"), marcas de referência Fabrimar, Deca ou Docol ou equivalente</t>
  </si>
  <si>
    <t xml:space="preserve">130307</t>
  </si>
  <si>
    <t xml:space="preserve">Referência Utilizada
LABOR - 2024 - 170328 - 1</t>
  </si>
  <si>
    <t xml:space="preserve">Misturador monocomando de baixa pressão para chuveiro, ref Argon Cromado - fabricante Docol ou equivalente, inclusive base monocomando de baixa pressão, diam. 25mm (1"), marcas de referência Fabrimar, Deca ou Docol ou equivalente</t>
  </si>
  <si>
    <t xml:space="preserve">130308</t>
  </si>
  <si>
    <t xml:space="preserve">Referência
LABOR - 2024 - 170357 - 1</t>
  </si>
  <si>
    <t xml:space="preserve">Chuveiro em metal cromado com desviador flexível e ducha manual Linha Smart BR - Celite ou equivalente</t>
  </si>
  <si>
    <t xml:space="preserve">130309</t>
  </si>
  <si>
    <t xml:space="preserve">Referência Utilizada
LABOR - 2024 - 170519 - 1</t>
  </si>
  <si>
    <t xml:space="preserve">Ducha higiênica manual ref Nova Pertutti 900806 Docol ou equivalente, com registro</t>
  </si>
  <si>
    <t xml:space="preserve">1304</t>
  </si>
  <si>
    <t xml:space="preserve">OUTROS APARELHOS</t>
  </si>
  <si>
    <t xml:space="preserve">130401</t>
  </si>
  <si>
    <t xml:space="preserve">Referência Utilizada
LABOR - 2024 - 170536 - 1</t>
  </si>
  <si>
    <t xml:space="preserve">Bancada em aço Inox com cuba comum e cônica de alta vazão com acionamento por válvula de descarga, inclusive assentamento, válvula e sifão cromados, exclusive torneira, conf. Projeto e definição do fabricante</t>
  </si>
  <si>
    <t xml:space="preserve">130402</t>
  </si>
  <si>
    <t xml:space="preserve">LABOR - 2024 - 170514 - 1</t>
  </si>
  <si>
    <t xml:space="preserve">Tanque simples de aço inox Fischer, mod. TQ1-S AISI 304, ou equivalente nas marcas Metalpress ou Mekal, inclusive válvula de metal 1 1/4" e sifão cromado 2", excl. torneira</t>
  </si>
  <si>
    <t xml:space="preserve">130403</t>
  </si>
  <si>
    <t xml:space="preserve">Referência Utilizada
LABOR - 2024 - 170530 - 1</t>
  </si>
  <si>
    <t xml:space="preserve">Cuba em aço inox (dim.440x440x200)mm, marcas de referência Franke, inclusive válvula de metal 31/2" e sifão cromado 1 x 1/2", excl. torneira</t>
  </si>
  <si>
    <t xml:space="preserve">130404</t>
  </si>
  <si>
    <t xml:space="preserve">Referência Utilizada
LABOR - 2024 - 170601 - 2</t>
  </si>
  <si>
    <t xml:space="preserve">Barra de apoio reta, em aço inox polido AISI 304, comprimento 40 cm, conforme requisitos de acessibilidade da NBR 9050 - fornecimento e instalação, ref Docol ou equivalente</t>
  </si>
  <si>
    <t xml:space="preserve">130405</t>
  </si>
  <si>
    <t xml:space="preserve">Referência Utilizada
LABOR - 2024 - 170615 - 2</t>
  </si>
  <si>
    <t xml:space="preserve">Barra de apoio reta, em aço inox polido AISI 304, comprimento 70 cm, conforme requisitos de acessibilidade da NBR 9050 - fornecimento e instalação, ref Docol ou equivalente</t>
  </si>
  <si>
    <t xml:space="preserve">130406</t>
  </si>
  <si>
    <t xml:space="preserve">Referência Utilizada LABOR - 2024 - 170603 - 2</t>
  </si>
  <si>
    <t xml:space="preserve">Barra de apoio reta, em aço inox polido AISI 304, comprimento 80 cm, conforme requisitos de acessibilidade da NBR 9050 - fornecimento e instalação, ref Docol ou equivalente</t>
  </si>
  <si>
    <t xml:space="preserve">130407</t>
  </si>
  <si>
    <t xml:space="preserve">Referência Utilizada 
LABOR - 2024 - 170614 - 2</t>
  </si>
  <si>
    <t xml:space="preserve">Barra de apoio em "L", em aço inox polido AISI 304, comprimento 70 cm, conforme requisitos de acessibilidade da NBR 9050 - fornecimento e instalação, ref Docol ou equivalente</t>
  </si>
  <si>
    <t xml:space="preserve">1401</t>
  </si>
  <si>
    <t xml:space="preserve">INTERRUPTORES E TOMADAS</t>
  </si>
  <si>
    <t xml:space="preserve">140101</t>
  </si>
  <si>
    <t xml:space="preserve">LABOR - 2024 - 180201 - 2</t>
  </si>
  <si>
    <t xml:space="preserve">Tomada padrão brasileiro linha branca, NBR 14136 (1 módulos) - 2 polos + terra 10A/250V, inclusive suporte e placa 4x2"</t>
  </si>
  <si>
    <t xml:space="preserve">140102</t>
  </si>
  <si>
    <t xml:space="preserve">Referência utilizada
LABOR - 2024 - 180202 - 2</t>
  </si>
  <si>
    <t xml:space="preserve">Tomada padrão brasileiro linha branca, NBR 14136 (2 módulos) - 2 polos + terra 10A/250V e 2 polos + terra 20A/250V, inclusive suporte e placa 4x2"</t>
  </si>
  <si>
    <t xml:space="preserve">140103</t>
  </si>
  <si>
    <t xml:space="preserve">LABOR - 2024 - 180204 - 1</t>
  </si>
  <si>
    <t xml:space="preserve">Interruptor de uma tecla simples 10A/250V, com placa 4x2"</t>
  </si>
  <si>
    <t xml:space="preserve">140104</t>
  </si>
  <si>
    <t xml:space="preserve">LABOR - 2024 - 180206 - 1</t>
  </si>
  <si>
    <t xml:space="preserve">Interruptor de 2 tecla Tree-Way 10A/250V, com placa 4x2"</t>
  </si>
  <si>
    <t xml:space="preserve">140105</t>
  </si>
  <si>
    <t xml:space="preserve">Interruptor de 3 tecla Tree-Way 10A/250V, com placa 4x2"</t>
  </si>
  <si>
    <t xml:space="preserve">140106</t>
  </si>
  <si>
    <t xml:space="preserve">LABOR - 2024 - 180212 - 1</t>
  </si>
  <si>
    <t xml:space="preserve">Interruptor de três teclas simples 10A/250V, c/ placa 4x2"</t>
  </si>
  <si>
    <t xml:space="preserve">1402</t>
  </si>
  <si>
    <t xml:space="preserve">LUMINARIAS PARA LÂMPADAS LED</t>
  </si>
  <si>
    <t xml:space="preserve">140201</t>
  </si>
  <si>
    <t xml:space="preserve">Referência utilizada
LABOR - 2024 - 180110 - 2</t>
  </si>
  <si>
    <t xml:space="preserve">Arandela LED Branca 9W - IP-65 - 3000K - 650 LM, completa, conforme especificação do projeto, fabricante Lumicenter ou equivalente</t>
  </si>
  <si>
    <t xml:space="preserve">140202</t>
  </si>
  <si>
    <t xml:space="preserve">Balizador LED redondo 2,5W 2700K - 200 LM, completo, conforme especificação do projeto, fabricante Lumicenter ou equivalente</t>
  </si>
  <si>
    <t xml:space="preserve">140203</t>
  </si>
  <si>
    <t xml:space="preserve">Referência utilizada
LABOR - 2024 - 181001 - 1</t>
  </si>
  <si>
    <t xml:space="preserve">Luminária LED 25W 30X30 - 4000K - 1800 LM, completa, conforme especificação do projeto, fabricante Lumicenter ou equivalente</t>
  </si>
  <si>
    <t xml:space="preserve">140204</t>
  </si>
  <si>
    <t xml:space="preserve">Referência utilizada
LABOR - 2024 - 181002 - 1</t>
  </si>
  <si>
    <t xml:space="preserve">Luminária 32W 40X40 - 4000K - 2500 LM, completa, conforme especificação do projeto, fabricante Lumicenter ou equivalente</t>
  </si>
  <si>
    <t xml:space="preserve">140205</t>
  </si>
  <si>
    <t xml:space="preserve">Referência utilizada
LABOR - 2024 - 181003 - 1</t>
  </si>
  <si>
    <t xml:space="preserve">Luminária LED 40W 62X62 - 6000K - 3300 LM, completa, conforme especificação do projeto, fabricante Lumicenter ou equivalente</t>
  </si>
  <si>
    <t xml:space="preserve">140206</t>
  </si>
  <si>
    <t xml:space="preserve">Referência utilizada
LABOR - 2024 - 181005 - 1</t>
  </si>
  <si>
    <t xml:space="preserve">Perfil de LED 40W, embutir - 11,5W - 4000K, completa, conforme especificação do projeto, fabricante Lumicenter ou equivalente - comprimento 2,80m</t>
  </si>
  <si>
    <t xml:space="preserve">140207</t>
  </si>
  <si>
    <t xml:space="preserve">Perfil de LED 40W, embutir - 11,5W - 4000K, completa, conforme especificação do projeto, fabricante Lumicenter ou equivalente - comprimento 0,50m</t>
  </si>
  <si>
    <t xml:space="preserve">1501</t>
  </si>
  <si>
    <t xml:space="preserve">SOBRE PAREDES E FORROS</t>
  </si>
  <si>
    <t xml:space="preserve">150101</t>
  </si>
  <si>
    <t xml:space="preserve">LABOR - 2024 - 190101 - 1</t>
  </si>
  <si>
    <t xml:space="preserve">Emassamento de teto, com duas demãos de massa corrida, referência Suvinil, Coral, Metalatex ou equivalente, inclusive uma demão de liquido selador PVA, referência Suvinil, Coral ou Metalatex ou equivalente</t>
  </si>
  <si>
    <t xml:space="preserve">150102</t>
  </si>
  <si>
    <t xml:space="preserve">LABOR - 2024 - 190103 - 1</t>
  </si>
  <si>
    <t xml:space="preserve">Emassamento de paredes, com duas demãos de massa acrílica premium, referência Suvinil, Coral ou Sherwin Williams ou equivalente, inclusive uma demão de liquido selador acrílico, referência Suvinil, Coral ou Metalatex ou equivalente</t>
  </si>
  <si>
    <t xml:space="preserve">150103</t>
  </si>
  <si>
    <t xml:space="preserve">LABOR - 2024 - 190117 - 1</t>
  </si>
  <si>
    <t xml:space="preserve">Pintura sobre forros, aplicação manual, com duas demãos de tinta látex acrílico premium, acabamento fosco, referência Suvinil, Coral e Metalatex, inclusive uma demão de liquido selador acrílico, referência Suvinil, Coral ou Metalatex</t>
  </si>
  <si>
    <t xml:space="preserve">150104</t>
  </si>
  <si>
    <t xml:space="preserve">Pintura sobre paredes, aplicação manual, com duas demãos de tinta látex acrílico premium lavavel, acabamento fosco, referência Suvinil, Coral e Metalatex, inclusive uma demão de liquido selador acrílico, referência Suvinil, Coral ou Metalatex</t>
  </si>
  <si>
    <t xml:space="preserve">SOBRE METAL</t>
  </si>
  <si>
    <t xml:space="preserve">LABOR - 2024 - 190417 - 1</t>
  </si>
  <si>
    <t xml:space="preserve">Pintura sobre metal (PCF), aplicação manual, com duas demãos de tinta esmalte sintético, referência Suvinil, Coral ou Metalatex, inclusive uma demão de fundo anticorrosivo</t>
  </si>
  <si>
    <t xml:space="preserve">SOBRE ELEMENTOS ESPECIAIS</t>
  </si>
  <si>
    <t xml:space="preserve">LABOR - 2024 - 190419 - 1</t>
  </si>
  <si>
    <t xml:space="preserve">Pintura de superfície metálica, tubo diâmetro 2" com uma demão de primer Epoxi e duas demãos de tinta à base de Epoxi</t>
  </si>
  <si>
    <t xml:space="preserve">SOBRE PISOS</t>
  </si>
  <si>
    <t xml:space="preserve">LABOR - 2024 - 190603 - 1</t>
  </si>
  <si>
    <t xml:space="preserve">Pintura sobre pisos, marcas de referência Novacor, Coral ou Suvinil, a duas demãos, Linha Premium</t>
  </si>
  <si>
    <t xml:space="preserve">LABOR - 2024 - 200401 - 2</t>
  </si>
  <si>
    <t xml:space="preserve">Limpeza geral da obra (edificação)</t>
  </si>
  <si>
    <t xml:space="preserve">CRONOGRAMA FISICO E FINANCEIRO</t>
  </si>
  <si>
    <t xml:space="preserve">MÊS 01</t>
  </si>
  <si>
    <t xml:space="preserve">MÊS 02</t>
  </si>
  <si>
    <t xml:space="preserve">MÊS 03</t>
  </si>
  <si>
    <t xml:space="preserve">MÊS 04</t>
  </si>
  <si>
    <t xml:space="preserve">MÊS 05</t>
  </si>
  <si>
    <t xml:space="preserve">MÊS 06</t>
  </si>
  <si>
    <t xml:space="preserve">MÊS 07</t>
  </si>
  <si>
    <t xml:space="preserve">MÊS 08</t>
  </si>
  <si>
    <t xml:space="preserve">TOTAL </t>
  </si>
  <si>
    <t xml:space="preserve">TOTAL NO MÊS</t>
  </si>
  <si>
    <t xml:space="preserve">TOTAL ACUMULADO </t>
  </si>
</sst>
</file>

<file path=xl/styles.xml><?xml version="1.0" encoding="utf-8"?>
<styleSheet xmlns="http://schemas.openxmlformats.org/spreadsheetml/2006/main">
  <numFmts count="8">
    <numFmt numFmtId="164" formatCode="General"/>
    <numFmt numFmtId="165" formatCode="#,##0.00"/>
    <numFmt numFmtId="166" formatCode="_(* #,##0.00_);_(* \(#,##0.00\);_(* \-??_);_(@_)"/>
    <numFmt numFmtId="167" formatCode="@"/>
    <numFmt numFmtId="168" formatCode="0%"/>
    <numFmt numFmtId="169" formatCode="0.00%"/>
    <numFmt numFmtId="170" formatCode="_-* #,##0.00_-;\-* #,##0.00_-;_-* \-??_-;_-@_-"/>
    <numFmt numFmtId="171" formatCode="_-&quot;R$ &quot;* #,##0.00_-;&quot;-R$ &quot;* #,##0.00_-;_-&quot;R$ &quot;* \-??_-;_-@_-"/>
  </numFmts>
  <fonts count="13">
    <font>
      <sz val="11"/>
      <color theme="1"/>
      <name val="Calibri"/>
      <family val="2"/>
      <charset val="1"/>
    </font>
    <font>
      <sz val="10"/>
      <name val="Arial"/>
      <family val="0"/>
    </font>
    <font>
      <sz val="10"/>
      <name val="Arial"/>
      <family val="0"/>
    </font>
    <font>
      <sz val="10"/>
      <name val="Arial"/>
      <family val="0"/>
    </font>
    <font>
      <b val="true"/>
      <sz val="14"/>
      <name val="Calibri"/>
      <family val="2"/>
      <charset val="1"/>
    </font>
    <font>
      <sz val="11"/>
      <name val="Calibri"/>
      <family val="2"/>
      <charset val="1"/>
    </font>
    <font>
      <b val="true"/>
      <sz val="12"/>
      <name val="Calibri"/>
      <family val="2"/>
      <charset val="1"/>
    </font>
    <font>
      <b val="true"/>
      <sz val="11"/>
      <name val="Calibri"/>
      <family val="2"/>
      <charset val="1"/>
    </font>
    <font>
      <b val="true"/>
      <sz val="11"/>
      <color theme="1"/>
      <name val="Calibri"/>
      <family val="2"/>
      <charset val="1"/>
    </font>
    <font>
      <b val="true"/>
      <sz val="11"/>
      <color rgb="FFFF0000"/>
      <name val="Calibri"/>
      <family val="2"/>
      <charset val="1"/>
    </font>
    <font>
      <sz val="11"/>
      <color rgb="FFFF0000"/>
      <name val="Calibri"/>
      <family val="2"/>
      <charset val="1"/>
    </font>
    <font>
      <sz val="10"/>
      <name val="Arial"/>
      <family val="2"/>
    </font>
    <font>
      <sz val="9"/>
      <color rgb="FF000000"/>
      <name val="Segoe UI"/>
      <family val="2"/>
      <charset val="1"/>
    </font>
  </fonts>
  <fills count="8">
    <fill>
      <patternFill patternType="none"/>
    </fill>
    <fill>
      <patternFill patternType="gray125"/>
    </fill>
    <fill>
      <patternFill patternType="solid">
        <fgColor theme="5" tint="0.5999"/>
        <bgColor rgb="FFF4B183"/>
      </patternFill>
    </fill>
    <fill>
      <patternFill patternType="solid">
        <fgColor rgb="FFFFFF00"/>
        <bgColor rgb="FFFFFF00"/>
      </patternFill>
    </fill>
    <fill>
      <patternFill patternType="solid">
        <fgColor theme="0" tint="-0.15"/>
        <bgColor rgb="FFF8CBAD"/>
      </patternFill>
    </fill>
    <fill>
      <patternFill patternType="solid">
        <fgColor theme="7" tint="0.3999"/>
        <bgColor rgb="FFF8CBAD"/>
      </patternFill>
    </fill>
    <fill>
      <patternFill patternType="solid">
        <fgColor rgb="FF0070C0"/>
        <bgColor rgb="FF008080"/>
      </patternFill>
    </fill>
    <fill>
      <patternFill patternType="solid">
        <fgColor theme="5" tint="0.3999"/>
        <bgColor rgb="FFF8CBAD"/>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justify" vertical="center" textRotation="0" wrapText="false" indent="0" shrinkToFit="false"/>
      <protection locked="true" hidden="false"/>
    </xf>
    <xf numFmtId="165"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center" textRotation="0" wrapText="false" indent="0" shrinkToFit="false"/>
      <protection locked="true" hidden="false"/>
    </xf>
    <xf numFmtId="166" fontId="0" fillId="0" borderId="0" xfId="15"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6" fontId="5" fillId="0" borderId="0" xfId="15"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general" vertical="center" textRotation="0" wrapText="true" indent="0" shrinkToFit="false"/>
      <protection locked="true" hidden="false"/>
    </xf>
    <xf numFmtId="164" fontId="5" fillId="0" borderId="3" xfId="0" applyFont="true" applyBorder="true" applyAlignment="true" applyProtection="true">
      <alignment horizontal="general" vertical="center" textRotation="0" wrapText="true" indent="0" shrinkToFit="false"/>
      <protection locked="true" hidden="false"/>
    </xf>
    <xf numFmtId="164" fontId="5" fillId="0" borderId="4" xfId="0" applyFont="true" applyBorder="true" applyAlignment="true" applyProtection="true">
      <alignment horizontal="general" vertical="center" textRotation="0" wrapText="true" indent="0" shrinkToFit="false"/>
      <protection locked="true" hidden="false"/>
    </xf>
    <xf numFmtId="164" fontId="8" fillId="2" borderId="1" xfId="0" applyFont="true" applyBorder="true" applyAlignment="true" applyProtection="true">
      <alignment horizontal="left"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5" fontId="8" fillId="2" borderId="1" xfId="0" applyFont="true" applyBorder="true" applyAlignment="true" applyProtection="true">
      <alignment horizontal="center" vertical="center" textRotation="0" wrapText="true" indent="0" shrinkToFit="false"/>
      <protection locked="true" hidden="false"/>
    </xf>
    <xf numFmtId="165" fontId="9" fillId="3" borderId="1" xfId="0" applyFont="true" applyBorder="true" applyAlignment="true" applyProtection="true">
      <alignment horizontal="center" vertical="center" textRotation="0" wrapText="true" indent="0" shrinkToFit="false"/>
      <protection locked="true" hidden="false"/>
    </xf>
    <xf numFmtId="166" fontId="9" fillId="3" borderId="1" xfId="15"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center" vertical="bottom" textRotation="0" wrapText="false" indent="0" shrinkToFit="false"/>
      <protection locked="true" hidden="false"/>
    </xf>
    <xf numFmtId="167" fontId="7" fillId="4" borderId="1" xfId="0" applyFont="true" applyBorder="true" applyAlignment="true" applyProtection="tru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true" applyProtection="true">
      <alignment horizontal="justify" vertical="center" textRotation="0" wrapText="true" indent="0" shrinkToFit="false"/>
      <protection locked="true" hidden="false"/>
    </xf>
    <xf numFmtId="169" fontId="5" fillId="4" borderId="1" xfId="19"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true" hidden="false"/>
    </xf>
    <xf numFmtId="165" fontId="7" fillId="4" borderId="1" xfId="0" applyFont="true" applyBorder="true" applyAlignment="true" applyProtection="true">
      <alignment horizontal="center" vertical="center" textRotation="0" wrapText="true" indent="0" shrinkToFit="false"/>
      <protection locked="true" hidden="false"/>
    </xf>
    <xf numFmtId="168" fontId="10" fillId="3" borderId="1" xfId="19" applyFont="true" applyBorder="true" applyAlignment="true" applyProtection="true">
      <alignment horizontal="center" vertical="center" textRotation="0" wrapText="false" indent="0" shrinkToFit="false"/>
      <protection locked="true" hidden="false"/>
    </xf>
    <xf numFmtId="166" fontId="5" fillId="0" borderId="1" xfId="15" applyFont="true" applyBorder="true" applyAlignment="true" applyProtection="true">
      <alignment horizontal="center" vertical="center" textRotation="0" wrapText="false" indent="0" shrinkToFit="false"/>
      <protection locked="true" hidden="false"/>
    </xf>
    <xf numFmtId="170" fontId="9" fillId="3" borderId="1" xfId="0" applyFont="true" applyBorder="tru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true" hidden="false"/>
    </xf>
    <xf numFmtId="164" fontId="8" fillId="4" borderId="1" xfId="0" applyFont="true" applyBorder="true" applyAlignment="true" applyProtection="true">
      <alignment horizontal="justify" vertical="center" textRotation="0" wrapText="false" indent="0" shrinkToFit="false"/>
      <protection locked="true" hidden="false"/>
    </xf>
    <xf numFmtId="165" fontId="0" fillId="4" borderId="1" xfId="0" applyFont="false" applyBorder="true" applyAlignment="true" applyProtection="true">
      <alignment horizontal="center" vertical="center" textRotation="0" wrapText="fals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4" fontId="9" fillId="3" borderId="1" xfId="0" applyFont="true" applyBorder="true" applyAlignment="true" applyProtection="true">
      <alignment horizontal="right" vertical="bottom" textRotation="0" wrapText="true" indent="0" shrinkToFit="false"/>
      <protection locked="true" hidden="false"/>
    </xf>
    <xf numFmtId="165" fontId="9" fillId="3" borderId="1" xfId="0" applyFont="true" applyBorder="true" applyAlignment="true" applyProtection="true">
      <alignment horizontal="right" vertical="center" textRotation="0" wrapText="true" indent="0" shrinkToFit="false"/>
      <protection locked="true" hidden="false"/>
    </xf>
    <xf numFmtId="167"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justify" vertical="center" textRotation="0" wrapText="true" indent="0" shrinkToFit="false"/>
      <protection locked="true" hidden="false"/>
    </xf>
    <xf numFmtId="167" fontId="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justify" vertical="center" textRotation="0" wrapText="true" indent="0" shrinkToFit="false"/>
      <protection locked="true" hidden="false"/>
    </xf>
    <xf numFmtId="164" fontId="7" fillId="0" borderId="1" xfId="0" applyFont="true" applyBorder="true" applyAlignment="true" applyProtection="true">
      <alignment horizontal="justify"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5" fontId="0" fillId="0" borderId="1" xfId="0" applyFont="false" applyBorder="true" applyAlignment="true" applyProtection="true">
      <alignment horizontal="center" vertical="center" textRotation="0" wrapText="true" indent="0" shrinkToFit="false"/>
      <protection locked="true" hidden="false"/>
    </xf>
    <xf numFmtId="167" fontId="10"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justify"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justify"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justify" vertical="center" textRotation="0" wrapText="false" indent="0" shrinkToFit="false"/>
      <protection locked="true" hidden="false"/>
    </xf>
    <xf numFmtId="164" fontId="0" fillId="4" borderId="1" xfId="0" applyFont="false" applyBorder="true" applyAlignment="true" applyProtection="true">
      <alignment horizontal="center" vertical="center" textRotation="0" wrapText="false" indent="0" shrinkToFit="false"/>
      <protection locked="true" hidden="false"/>
    </xf>
    <xf numFmtId="165" fontId="7" fillId="0" borderId="1" xfId="0" applyFont="true" applyBorder="true" applyAlignment="true" applyProtection="true">
      <alignment horizontal="general" vertical="center" textRotation="0" wrapText="true" indent="0" shrinkToFit="false"/>
      <protection locked="true" hidden="false"/>
    </xf>
    <xf numFmtId="165" fontId="8" fillId="2" borderId="5" xfId="0" applyFont="true" applyBorder="true" applyAlignment="true" applyProtection="true">
      <alignment horizontal="center" vertical="center" textRotation="0" wrapText="true" indent="0" shrinkToFit="false"/>
      <protection locked="true" hidden="false"/>
    </xf>
    <xf numFmtId="164" fontId="0" fillId="2" borderId="1" xfId="0" applyFont="true" applyBorder="true" applyAlignment="true" applyProtection="true">
      <alignment horizontal="center" vertical="center" textRotation="0" wrapText="false" indent="0" shrinkToFit="false"/>
      <protection locked="true" hidden="false"/>
    </xf>
    <xf numFmtId="164" fontId="8" fillId="4" borderId="3" xfId="0" applyFont="true" applyBorder="true" applyAlignment="true" applyProtection="true">
      <alignment horizontal="center" vertical="center" textRotation="0" wrapText="false" indent="0" shrinkToFit="false"/>
      <protection locked="true" hidden="false"/>
    </xf>
    <xf numFmtId="171" fontId="7" fillId="4" borderId="3" xfId="17" applyFont="true" applyBorder="true" applyAlignment="true" applyProtection="true">
      <alignment horizontal="center" vertical="center" textRotation="0" wrapText="true" indent="0" shrinkToFit="false"/>
      <protection locked="true" hidden="false"/>
    </xf>
    <xf numFmtId="168" fontId="7" fillId="4" borderId="1" xfId="19" applyFont="true" applyBorder="true" applyAlignment="true" applyProtection="true">
      <alignment horizontal="center" vertical="center" textRotation="0" wrapText="true" indent="0" shrinkToFit="false"/>
      <protection locked="true" hidden="false"/>
    </xf>
    <xf numFmtId="169" fontId="0" fillId="5" borderId="1" xfId="19" applyFont="true" applyBorder="true" applyAlignment="true" applyProtection="true">
      <alignment horizontal="center" vertical="center" textRotation="0" wrapText="false" indent="0" shrinkToFit="false"/>
      <protection locked="true" hidden="false"/>
    </xf>
    <xf numFmtId="171" fontId="0" fillId="5" borderId="1" xfId="17" applyFont="true" applyBorder="true" applyAlignment="true" applyProtection="true">
      <alignment horizontal="center" vertical="center" textRotation="0" wrapText="false" indent="0" shrinkToFit="false"/>
      <protection locked="true" hidden="false"/>
    </xf>
    <xf numFmtId="169" fontId="0" fillId="6" borderId="1" xfId="19" applyFont="true" applyBorder="true" applyAlignment="true" applyProtection="true">
      <alignment horizontal="center" vertical="center" textRotation="0" wrapText="false" indent="0" shrinkToFit="false"/>
      <protection locked="true" hidden="false"/>
    </xf>
    <xf numFmtId="168" fontId="0" fillId="0" borderId="1" xfId="19" applyFont="true" applyBorder="true" applyAlignment="true" applyProtection="true">
      <alignment horizontal="center" vertical="center" textRotation="0" wrapText="false" indent="0" shrinkToFit="false"/>
      <protection locked="true" hidden="false"/>
    </xf>
    <xf numFmtId="171" fontId="0" fillId="6" borderId="1" xfId="17" applyFont="true" applyBorder="true" applyAlignment="true" applyProtection="true">
      <alignment horizontal="center" vertical="center" textRotation="0" wrapText="false" indent="0" shrinkToFit="false"/>
      <protection locked="true" hidden="false"/>
    </xf>
    <xf numFmtId="171" fontId="0" fillId="0" borderId="1" xfId="17" applyFont="true" applyBorder="true" applyAlignment="true" applyProtection="true">
      <alignment horizontal="center" vertical="center" textRotation="0" wrapText="false" indent="0" shrinkToFit="false"/>
      <protection locked="true" hidden="false"/>
    </xf>
    <xf numFmtId="168" fontId="0" fillId="6" borderId="1" xfId="19" applyFont="true" applyBorder="true" applyAlignment="true" applyProtection="true">
      <alignment horizontal="center" vertical="center" textRotation="0" wrapText="false" indent="0" shrinkToFit="false"/>
      <protection locked="true" hidden="false"/>
    </xf>
    <xf numFmtId="164" fontId="8" fillId="4" borderId="6" xfId="0" applyFont="true" applyBorder="true" applyAlignment="true" applyProtection="true">
      <alignment horizontal="center" vertical="center" textRotation="0" wrapText="false" indent="0" shrinkToFit="false"/>
      <protection locked="true" hidden="false"/>
    </xf>
    <xf numFmtId="171" fontId="7" fillId="4" borderId="6" xfId="17" applyFont="true" applyBorder="true" applyAlignment="true" applyProtection="true">
      <alignment horizontal="center" vertical="center" textRotation="0" wrapText="true" indent="0" shrinkToFit="false"/>
      <protection locked="true" hidden="false"/>
    </xf>
    <xf numFmtId="168" fontId="7" fillId="4" borderId="7" xfId="19" applyFont="true" applyBorder="true" applyAlignment="true" applyProtection="true">
      <alignment horizontal="center" vertical="center" textRotation="0" wrapText="true" indent="0" shrinkToFit="false"/>
      <protection locked="true" hidden="false"/>
    </xf>
    <xf numFmtId="171" fontId="0" fillId="0" borderId="7" xfId="17" applyFont="true" applyBorder="true" applyAlignment="true" applyProtection="true">
      <alignment horizontal="center" vertical="center" textRotation="0" wrapText="false" indent="0" shrinkToFit="false"/>
      <protection locked="true" hidden="false"/>
    </xf>
    <xf numFmtId="171" fontId="0" fillId="6" borderId="7" xfId="17" applyFont="true" applyBorder="true" applyAlignment="true" applyProtection="true">
      <alignment horizontal="center" vertical="center" textRotation="0" wrapText="false" indent="0" shrinkToFit="false"/>
      <protection locked="true" hidden="false"/>
    </xf>
    <xf numFmtId="164" fontId="8" fillId="4" borderId="2" xfId="0" applyFont="true" applyBorder="true" applyAlignment="true" applyProtection="true">
      <alignment horizontal="center" vertical="center" textRotation="0" wrapText="false" indent="0" shrinkToFit="false"/>
      <protection locked="true" hidden="false"/>
    </xf>
    <xf numFmtId="164" fontId="8" fillId="5" borderId="8" xfId="0" applyFont="true" applyBorder="true" applyAlignment="true" applyProtection="true">
      <alignment horizontal="center" vertical="center" textRotation="0" wrapText="true" indent="0" shrinkToFit="false"/>
      <protection locked="true" hidden="false"/>
    </xf>
    <xf numFmtId="171" fontId="8" fillId="5" borderId="9" xfId="17" applyFont="true" applyBorder="true" applyAlignment="true" applyProtection="true">
      <alignment horizontal="right" vertical="center" textRotation="0" wrapText="true" indent="0" shrinkToFit="false"/>
      <protection locked="true" hidden="false"/>
    </xf>
    <xf numFmtId="168" fontId="7" fillId="5" borderId="0" xfId="19" applyFont="true" applyBorder="true" applyAlignment="true" applyProtection="true">
      <alignment horizontal="center" vertical="center" textRotation="0" wrapText="true" indent="0" shrinkToFit="false"/>
      <protection locked="true" hidden="false"/>
    </xf>
    <xf numFmtId="171" fontId="0" fillId="5" borderId="0" xfId="17" applyFont="true" applyBorder="true" applyAlignment="true" applyProtection="true">
      <alignment horizontal="center" vertical="center" textRotation="0" wrapText="false" indent="0" shrinkToFit="false"/>
      <protection locked="true" hidden="false"/>
    </xf>
    <xf numFmtId="171" fontId="0" fillId="5" borderId="10" xfId="17" applyFont="true" applyBorder="true" applyAlignment="true" applyProtection="true">
      <alignment horizontal="center" vertical="center" textRotation="0" wrapText="fals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4" fontId="9" fillId="7" borderId="1" xfId="0" applyFont="true" applyBorder="true" applyAlignment="true" applyProtection="true">
      <alignment horizontal="center" vertical="bottom" textRotation="0" wrapText="true" indent="0" shrinkToFit="false"/>
      <protection locked="true" hidden="false"/>
    </xf>
    <xf numFmtId="165" fontId="0" fillId="7" borderId="1" xfId="0" applyFont="false" applyBorder="true" applyAlignment="true" applyProtection="true">
      <alignment horizontal="center" vertical="center" textRotation="0" wrapText="false" indent="0" shrinkToFit="false"/>
      <protection locked="true" hidden="false"/>
    </xf>
    <xf numFmtId="169" fontId="0" fillId="7" borderId="1" xfId="19" applyFont="true" applyBorder="true" applyAlignment="true" applyProtection="true">
      <alignment horizontal="center" vertical="center" textRotation="0" wrapText="false" indent="0" shrinkToFit="false"/>
      <protection locked="true" hidden="false"/>
    </xf>
    <xf numFmtId="171" fontId="0" fillId="7" borderId="1" xfId="0" applyFont="false" applyBorder="true" applyAlignment="true" applyProtection="true">
      <alignment horizontal="center" vertical="center" textRotation="0" wrapText="false" indent="0" shrinkToFit="false"/>
      <protection locked="true" hidden="false"/>
    </xf>
    <xf numFmtId="164" fontId="8" fillId="5" borderId="1" xfId="0" applyFont="true" applyBorder="true" applyAlignment="true" applyProtection="true">
      <alignment horizontal="center" vertical="bottom" textRotation="0" wrapText="true" indent="0" shrinkToFit="false"/>
      <protection locked="true" hidden="false"/>
    </xf>
    <xf numFmtId="164" fontId="8" fillId="5" borderId="1" xfId="0" applyFont="true" applyBorder="true" applyAlignment="true" applyProtection="true">
      <alignment horizontal="general" vertical="bottom" textRotation="0" wrapText="true" indent="0" shrinkToFit="false"/>
      <protection locked="true" hidden="false"/>
    </xf>
    <xf numFmtId="165" fontId="0" fillId="5" borderId="1" xfId="0" applyFont="false" applyBorder="true" applyAlignment="true" applyProtection="true">
      <alignment horizontal="center" vertical="center" textRotation="0" wrapText="false" indent="0" shrinkToFit="false"/>
      <protection locked="true" hidden="false"/>
    </xf>
    <xf numFmtId="171" fontId="0" fillId="5" borderId="1" xfId="0" applyFont="fals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D966"/>
      <rgbColor rgb="FF99CCFF"/>
      <rgbColor rgb="FFF4B183"/>
      <rgbColor rgb="FFCC99FF"/>
      <rgbColor rgb="FFF8CBAD"/>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W2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I9" activeCellId="0" sqref="I9"/>
    </sheetView>
  </sheetViews>
  <sheetFormatPr defaultColWidth="8.6796875" defaultRowHeight="15" zeroHeight="false" outlineLevelRow="0" outlineLevelCol="0"/>
  <cols>
    <col collapsed="false" customWidth="true" hidden="false" outlineLevel="0" max="1" min="1" style="1" width="10.85"/>
    <col collapsed="false" customWidth="true" hidden="false" outlineLevel="0" max="2" min="2" style="2" width="28.42"/>
    <col collapsed="false" customWidth="true" hidden="false" outlineLevel="0" max="3" min="3" style="3" width="48.29"/>
    <col collapsed="false" customWidth="true" hidden="false" outlineLevel="0" max="4" min="4" style="2" width="7.42"/>
    <col collapsed="false" customWidth="true" hidden="false" outlineLevel="0" max="5" min="5" style="4" width="11.57"/>
    <col collapsed="false" customWidth="true" hidden="false" outlineLevel="0" max="7" min="6" style="4" width="13.86"/>
    <col collapsed="false" customWidth="true" hidden="true" outlineLevel="0" max="16" min="14" style="5" width="11.53"/>
    <col collapsed="false" customWidth="true" hidden="true" outlineLevel="0" max="17" min="17" style="6" width="12.57"/>
    <col collapsed="false" customWidth="true" hidden="true" outlineLevel="0" max="18" min="18" style="6" width="12.29"/>
    <col collapsed="false" customWidth="true" hidden="true" outlineLevel="0" max="19" min="19" style="5" width="11.53"/>
    <col collapsed="false" customWidth="true" hidden="true" outlineLevel="0" max="20" min="20" style="5" width="12"/>
    <col collapsed="false" customWidth="true" hidden="true" outlineLevel="0" max="21" min="21" style="5" width="23.57"/>
    <col collapsed="false" customWidth="true" hidden="true" outlineLevel="0" max="22" min="22" style="7" width="20"/>
    <col collapsed="false" customWidth="true" hidden="true" outlineLevel="0" max="23" min="23" style="5" width="23.57"/>
    <col collapsed="false" customWidth="true" hidden="true" outlineLevel="0" max="31" min="24" style="5" width="11.53"/>
    <col collapsed="false" customWidth="true" hidden="false" outlineLevel="0" max="242" min="242" style="5" width="9.57"/>
    <col collapsed="false" customWidth="true" hidden="false" outlineLevel="0" max="243" min="243" style="5" width="30"/>
    <col collapsed="false" customWidth="true" hidden="false" outlineLevel="0" max="244" min="244" style="5" width="48.29"/>
    <col collapsed="false" customWidth="true" hidden="false" outlineLevel="0" max="245" min="245" style="5" width="6.85"/>
    <col collapsed="false" customWidth="true" hidden="false" outlineLevel="0" max="246" min="246" style="5" width="11.57"/>
    <col collapsed="false" customWidth="true" hidden="false" outlineLevel="0" max="248" min="247" style="5" width="13.86"/>
    <col collapsed="false" customWidth="true" hidden="false" outlineLevel="0" max="249" min="249" style="5" width="12"/>
    <col collapsed="false" customWidth="true" hidden="false" outlineLevel="0" max="250" min="250" style="5" width="44.29"/>
    <col collapsed="false" customWidth="true" hidden="false" outlineLevel="0" max="251" min="251" style="5" width="26.57"/>
    <col collapsed="false" customWidth="true" hidden="false" outlineLevel="0" max="252" min="252" style="5" width="18"/>
    <col collapsed="false" customWidth="true" hidden="false" outlineLevel="0" max="254" min="254" style="5" width="10.57"/>
    <col collapsed="false" customWidth="true" hidden="false" outlineLevel="0" max="255" min="255" style="5" width="12.15"/>
    <col collapsed="false" customWidth="true" hidden="false" outlineLevel="0" max="257" min="257" style="5" width="11.14"/>
    <col collapsed="false" customWidth="true" hidden="false" outlineLevel="0" max="258" min="258" style="5" width="11.43"/>
    <col collapsed="false" customWidth="true" hidden="false" outlineLevel="0" max="259" min="259" style="5" width="13.71"/>
    <col collapsed="false" customWidth="true" hidden="false" outlineLevel="0" max="260" min="260" style="5" width="15.85"/>
    <col collapsed="false" customWidth="true" hidden="false" outlineLevel="0" max="498" min="498" style="5" width="9.57"/>
    <col collapsed="false" customWidth="true" hidden="false" outlineLevel="0" max="499" min="499" style="5" width="30"/>
    <col collapsed="false" customWidth="true" hidden="false" outlineLevel="0" max="500" min="500" style="5" width="48.29"/>
    <col collapsed="false" customWidth="true" hidden="false" outlineLevel="0" max="501" min="501" style="5" width="6.85"/>
    <col collapsed="false" customWidth="true" hidden="false" outlineLevel="0" max="502" min="502" style="5" width="11.57"/>
    <col collapsed="false" customWidth="true" hidden="false" outlineLevel="0" max="504" min="503" style="5" width="13.86"/>
    <col collapsed="false" customWidth="true" hidden="false" outlineLevel="0" max="505" min="505" style="5" width="12"/>
    <col collapsed="false" customWidth="true" hidden="false" outlineLevel="0" max="506" min="506" style="5" width="44.29"/>
    <col collapsed="false" customWidth="true" hidden="false" outlineLevel="0" max="507" min="507" style="5" width="26.57"/>
    <col collapsed="false" customWidth="true" hidden="false" outlineLevel="0" max="508" min="508" style="5" width="18"/>
    <col collapsed="false" customWidth="true" hidden="false" outlineLevel="0" max="510" min="510" style="5" width="10.57"/>
    <col collapsed="false" customWidth="true" hidden="false" outlineLevel="0" max="511" min="511" style="5" width="12.15"/>
    <col collapsed="false" customWidth="true" hidden="false" outlineLevel="0" max="513" min="513" style="5" width="11.14"/>
    <col collapsed="false" customWidth="true" hidden="false" outlineLevel="0" max="514" min="514" style="5" width="11.43"/>
    <col collapsed="false" customWidth="true" hidden="false" outlineLevel="0" max="515" min="515" style="5" width="13.71"/>
    <col collapsed="false" customWidth="true" hidden="false" outlineLevel="0" max="516" min="516" style="5" width="15.85"/>
    <col collapsed="false" customWidth="true" hidden="false" outlineLevel="0" max="754" min="754" style="5" width="9.57"/>
    <col collapsed="false" customWidth="true" hidden="false" outlineLevel="0" max="755" min="755" style="5" width="30"/>
    <col collapsed="false" customWidth="true" hidden="false" outlineLevel="0" max="756" min="756" style="5" width="48.29"/>
    <col collapsed="false" customWidth="true" hidden="false" outlineLevel="0" max="757" min="757" style="5" width="6.85"/>
    <col collapsed="false" customWidth="true" hidden="false" outlineLevel="0" max="758" min="758" style="5" width="11.57"/>
    <col collapsed="false" customWidth="true" hidden="false" outlineLevel="0" max="760" min="759" style="5" width="13.86"/>
    <col collapsed="false" customWidth="true" hidden="false" outlineLevel="0" max="761" min="761" style="5" width="12"/>
    <col collapsed="false" customWidth="true" hidden="false" outlineLevel="0" max="762" min="762" style="5" width="44.29"/>
    <col collapsed="false" customWidth="true" hidden="false" outlineLevel="0" max="763" min="763" style="5" width="26.57"/>
    <col collapsed="false" customWidth="true" hidden="false" outlineLevel="0" max="764" min="764" style="5" width="18"/>
    <col collapsed="false" customWidth="true" hidden="false" outlineLevel="0" max="766" min="766" style="5" width="10.57"/>
    <col collapsed="false" customWidth="true" hidden="false" outlineLevel="0" max="767" min="767" style="5" width="12.15"/>
    <col collapsed="false" customWidth="true" hidden="false" outlineLevel="0" max="769" min="769" style="5" width="11.14"/>
    <col collapsed="false" customWidth="true" hidden="false" outlineLevel="0" max="770" min="770" style="5" width="11.43"/>
    <col collapsed="false" customWidth="true" hidden="false" outlineLevel="0" max="771" min="771" style="5" width="13.71"/>
    <col collapsed="false" customWidth="true" hidden="false" outlineLevel="0" max="772" min="772" style="5" width="15.85"/>
    <col collapsed="false" customWidth="true" hidden="false" outlineLevel="0" max="1010" min="1010" style="5" width="9.57"/>
    <col collapsed="false" customWidth="true" hidden="false" outlineLevel="0" max="1011" min="1011" style="5" width="30"/>
    <col collapsed="false" customWidth="true" hidden="false" outlineLevel="0" max="1012" min="1012" style="5" width="48.29"/>
    <col collapsed="false" customWidth="true" hidden="false" outlineLevel="0" max="1013" min="1013" style="5" width="6.85"/>
    <col collapsed="false" customWidth="true" hidden="false" outlineLevel="0" max="1014" min="1014" style="5" width="11.57"/>
    <col collapsed="false" customWidth="true" hidden="false" outlineLevel="0" max="1016" min="1015" style="5" width="13.86"/>
    <col collapsed="false" customWidth="true" hidden="false" outlineLevel="0" max="1017" min="1017" style="5" width="12"/>
    <col collapsed="false" customWidth="true" hidden="false" outlineLevel="0" max="1018" min="1018" style="5" width="44.29"/>
    <col collapsed="false" customWidth="true" hidden="false" outlineLevel="0" max="1019" min="1019" style="5" width="26.57"/>
    <col collapsed="false" customWidth="true" hidden="false" outlineLevel="0" max="1020" min="1020" style="5" width="18"/>
    <col collapsed="false" customWidth="true" hidden="false" outlineLevel="0" max="1022" min="1022" style="5" width="10.57"/>
    <col collapsed="false" customWidth="true" hidden="false" outlineLevel="0" max="1023" min="1023" style="5" width="12.15"/>
    <col collapsed="false" customWidth="true" hidden="false" outlineLevel="0" max="1025" min="1025" style="5" width="11.14"/>
    <col collapsed="false" customWidth="true" hidden="false" outlineLevel="0" max="1026" min="1026" style="5" width="11.43"/>
    <col collapsed="false" customWidth="true" hidden="false" outlineLevel="0" max="1027" min="1027" style="5" width="13.71"/>
    <col collapsed="false" customWidth="true" hidden="false" outlineLevel="0" max="1028" min="1028" style="5" width="15.85"/>
    <col collapsed="false" customWidth="true" hidden="false" outlineLevel="0" max="1266" min="1266" style="5" width="9.57"/>
    <col collapsed="false" customWidth="true" hidden="false" outlineLevel="0" max="1267" min="1267" style="5" width="30"/>
    <col collapsed="false" customWidth="true" hidden="false" outlineLevel="0" max="1268" min="1268" style="5" width="48.29"/>
    <col collapsed="false" customWidth="true" hidden="false" outlineLevel="0" max="1269" min="1269" style="5" width="6.85"/>
    <col collapsed="false" customWidth="true" hidden="false" outlineLevel="0" max="1270" min="1270" style="5" width="11.57"/>
    <col collapsed="false" customWidth="true" hidden="false" outlineLevel="0" max="1272" min="1271" style="5" width="13.86"/>
    <col collapsed="false" customWidth="true" hidden="false" outlineLevel="0" max="1273" min="1273" style="5" width="12"/>
    <col collapsed="false" customWidth="true" hidden="false" outlineLevel="0" max="1274" min="1274" style="5" width="44.29"/>
    <col collapsed="false" customWidth="true" hidden="false" outlineLevel="0" max="1275" min="1275" style="5" width="26.57"/>
    <col collapsed="false" customWidth="true" hidden="false" outlineLevel="0" max="1276" min="1276" style="5" width="18"/>
    <col collapsed="false" customWidth="true" hidden="false" outlineLevel="0" max="1278" min="1278" style="5" width="10.57"/>
    <col collapsed="false" customWidth="true" hidden="false" outlineLevel="0" max="1279" min="1279" style="5" width="12.15"/>
    <col collapsed="false" customWidth="true" hidden="false" outlineLevel="0" max="1281" min="1281" style="5" width="11.14"/>
    <col collapsed="false" customWidth="true" hidden="false" outlineLevel="0" max="1282" min="1282" style="5" width="11.43"/>
    <col collapsed="false" customWidth="true" hidden="false" outlineLevel="0" max="1283" min="1283" style="5" width="13.71"/>
    <col collapsed="false" customWidth="true" hidden="false" outlineLevel="0" max="1284" min="1284" style="5" width="15.85"/>
    <col collapsed="false" customWidth="true" hidden="false" outlineLevel="0" max="1522" min="1522" style="5" width="9.57"/>
    <col collapsed="false" customWidth="true" hidden="false" outlineLevel="0" max="1523" min="1523" style="5" width="30"/>
    <col collapsed="false" customWidth="true" hidden="false" outlineLevel="0" max="1524" min="1524" style="5" width="48.29"/>
    <col collapsed="false" customWidth="true" hidden="false" outlineLevel="0" max="1525" min="1525" style="5" width="6.85"/>
    <col collapsed="false" customWidth="true" hidden="false" outlineLevel="0" max="1526" min="1526" style="5" width="11.57"/>
    <col collapsed="false" customWidth="true" hidden="false" outlineLevel="0" max="1528" min="1527" style="5" width="13.86"/>
    <col collapsed="false" customWidth="true" hidden="false" outlineLevel="0" max="1529" min="1529" style="5" width="12"/>
    <col collapsed="false" customWidth="true" hidden="false" outlineLevel="0" max="1530" min="1530" style="5" width="44.29"/>
    <col collapsed="false" customWidth="true" hidden="false" outlineLevel="0" max="1531" min="1531" style="5" width="26.57"/>
    <col collapsed="false" customWidth="true" hidden="false" outlineLevel="0" max="1532" min="1532" style="5" width="18"/>
    <col collapsed="false" customWidth="true" hidden="false" outlineLevel="0" max="1534" min="1534" style="5" width="10.57"/>
    <col collapsed="false" customWidth="true" hidden="false" outlineLevel="0" max="1535" min="1535" style="5" width="12.15"/>
    <col collapsed="false" customWidth="true" hidden="false" outlineLevel="0" max="1537" min="1537" style="5" width="11.14"/>
    <col collapsed="false" customWidth="true" hidden="false" outlineLevel="0" max="1538" min="1538" style="5" width="11.43"/>
    <col collapsed="false" customWidth="true" hidden="false" outlineLevel="0" max="1539" min="1539" style="5" width="13.71"/>
    <col collapsed="false" customWidth="true" hidden="false" outlineLevel="0" max="1540" min="1540" style="5" width="15.85"/>
    <col collapsed="false" customWidth="true" hidden="false" outlineLevel="0" max="1778" min="1778" style="5" width="9.57"/>
    <col collapsed="false" customWidth="true" hidden="false" outlineLevel="0" max="1779" min="1779" style="5" width="30"/>
    <col collapsed="false" customWidth="true" hidden="false" outlineLevel="0" max="1780" min="1780" style="5" width="48.29"/>
    <col collapsed="false" customWidth="true" hidden="false" outlineLevel="0" max="1781" min="1781" style="5" width="6.85"/>
    <col collapsed="false" customWidth="true" hidden="false" outlineLevel="0" max="1782" min="1782" style="5" width="11.57"/>
    <col collapsed="false" customWidth="true" hidden="false" outlineLevel="0" max="1784" min="1783" style="5" width="13.86"/>
    <col collapsed="false" customWidth="true" hidden="false" outlineLevel="0" max="1785" min="1785" style="5" width="12"/>
    <col collapsed="false" customWidth="true" hidden="false" outlineLevel="0" max="1786" min="1786" style="5" width="44.29"/>
    <col collapsed="false" customWidth="true" hidden="false" outlineLevel="0" max="1787" min="1787" style="5" width="26.57"/>
    <col collapsed="false" customWidth="true" hidden="false" outlineLevel="0" max="1788" min="1788" style="5" width="18"/>
    <col collapsed="false" customWidth="true" hidden="false" outlineLevel="0" max="1790" min="1790" style="5" width="10.57"/>
    <col collapsed="false" customWidth="true" hidden="false" outlineLevel="0" max="1791" min="1791" style="5" width="12.15"/>
    <col collapsed="false" customWidth="true" hidden="false" outlineLevel="0" max="1793" min="1793" style="5" width="11.14"/>
    <col collapsed="false" customWidth="true" hidden="false" outlineLevel="0" max="1794" min="1794" style="5" width="11.43"/>
    <col collapsed="false" customWidth="true" hidden="false" outlineLevel="0" max="1795" min="1795" style="5" width="13.71"/>
    <col collapsed="false" customWidth="true" hidden="false" outlineLevel="0" max="1796" min="1796" style="5" width="15.85"/>
    <col collapsed="false" customWidth="true" hidden="false" outlineLevel="0" max="2034" min="2034" style="5" width="9.57"/>
    <col collapsed="false" customWidth="true" hidden="false" outlineLevel="0" max="2035" min="2035" style="5" width="30"/>
    <col collapsed="false" customWidth="true" hidden="false" outlineLevel="0" max="2036" min="2036" style="5" width="48.29"/>
    <col collapsed="false" customWidth="true" hidden="false" outlineLevel="0" max="2037" min="2037" style="5" width="6.85"/>
    <col collapsed="false" customWidth="true" hidden="false" outlineLevel="0" max="2038" min="2038" style="5" width="11.57"/>
    <col collapsed="false" customWidth="true" hidden="false" outlineLevel="0" max="2040" min="2039" style="5" width="13.86"/>
    <col collapsed="false" customWidth="true" hidden="false" outlineLevel="0" max="2041" min="2041" style="5" width="12"/>
    <col collapsed="false" customWidth="true" hidden="false" outlineLevel="0" max="2042" min="2042" style="5" width="44.29"/>
    <col collapsed="false" customWidth="true" hidden="false" outlineLevel="0" max="2043" min="2043" style="5" width="26.57"/>
    <col collapsed="false" customWidth="true" hidden="false" outlineLevel="0" max="2044" min="2044" style="5" width="18"/>
    <col collapsed="false" customWidth="true" hidden="false" outlineLevel="0" max="2046" min="2046" style="5" width="10.57"/>
    <col collapsed="false" customWidth="true" hidden="false" outlineLevel="0" max="2047" min="2047" style="5" width="12.15"/>
    <col collapsed="false" customWidth="true" hidden="false" outlineLevel="0" max="2049" min="2049" style="5" width="11.14"/>
    <col collapsed="false" customWidth="true" hidden="false" outlineLevel="0" max="2050" min="2050" style="5" width="11.43"/>
    <col collapsed="false" customWidth="true" hidden="false" outlineLevel="0" max="2051" min="2051" style="5" width="13.71"/>
    <col collapsed="false" customWidth="true" hidden="false" outlineLevel="0" max="2052" min="2052" style="5" width="15.85"/>
    <col collapsed="false" customWidth="true" hidden="false" outlineLevel="0" max="2290" min="2290" style="5" width="9.57"/>
    <col collapsed="false" customWidth="true" hidden="false" outlineLevel="0" max="2291" min="2291" style="5" width="30"/>
    <col collapsed="false" customWidth="true" hidden="false" outlineLevel="0" max="2292" min="2292" style="5" width="48.29"/>
    <col collapsed="false" customWidth="true" hidden="false" outlineLevel="0" max="2293" min="2293" style="5" width="6.85"/>
    <col collapsed="false" customWidth="true" hidden="false" outlineLevel="0" max="2294" min="2294" style="5" width="11.57"/>
    <col collapsed="false" customWidth="true" hidden="false" outlineLevel="0" max="2296" min="2295" style="5" width="13.86"/>
    <col collapsed="false" customWidth="true" hidden="false" outlineLevel="0" max="2297" min="2297" style="5" width="12"/>
    <col collapsed="false" customWidth="true" hidden="false" outlineLevel="0" max="2298" min="2298" style="5" width="44.29"/>
    <col collapsed="false" customWidth="true" hidden="false" outlineLevel="0" max="2299" min="2299" style="5" width="26.57"/>
    <col collapsed="false" customWidth="true" hidden="false" outlineLevel="0" max="2300" min="2300" style="5" width="18"/>
    <col collapsed="false" customWidth="true" hidden="false" outlineLevel="0" max="2302" min="2302" style="5" width="10.57"/>
    <col collapsed="false" customWidth="true" hidden="false" outlineLevel="0" max="2303" min="2303" style="5" width="12.15"/>
    <col collapsed="false" customWidth="true" hidden="false" outlineLevel="0" max="2305" min="2305" style="5" width="11.14"/>
    <col collapsed="false" customWidth="true" hidden="false" outlineLevel="0" max="2306" min="2306" style="5" width="11.43"/>
    <col collapsed="false" customWidth="true" hidden="false" outlineLevel="0" max="2307" min="2307" style="5" width="13.71"/>
    <col collapsed="false" customWidth="true" hidden="false" outlineLevel="0" max="2308" min="2308" style="5" width="15.85"/>
    <col collapsed="false" customWidth="true" hidden="false" outlineLevel="0" max="2546" min="2546" style="5" width="9.57"/>
    <col collapsed="false" customWidth="true" hidden="false" outlineLevel="0" max="2547" min="2547" style="5" width="30"/>
    <col collapsed="false" customWidth="true" hidden="false" outlineLevel="0" max="2548" min="2548" style="5" width="48.29"/>
    <col collapsed="false" customWidth="true" hidden="false" outlineLevel="0" max="2549" min="2549" style="5" width="6.85"/>
    <col collapsed="false" customWidth="true" hidden="false" outlineLevel="0" max="2550" min="2550" style="5" width="11.57"/>
    <col collapsed="false" customWidth="true" hidden="false" outlineLevel="0" max="2552" min="2551" style="5" width="13.86"/>
    <col collapsed="false" customWidth="true" hidden="false" outlineLevel="0" max="2553" min="2553" style="5" width="12"/>
    <col collapsed="false" customWidth="true" hidden="false" outlineLevel="0" max="2554" min="2554" style="5" width="44.29"/>
    <col collapsed="false" customWidth="true" hidden="false" outlineLevel="0" max="2555" min="2555" style="5" width="26.57"/>
    <col collapsed="false" customWidth="true" hidden="false" outlineLevel="0" max="2556" min="2556" style="5" width="18"/>
    <col collapsed="false" customWidth="true" hidden="false" outlineLevel="0" max="2558" min="2558" style="5" width="10.57"/>
    <col collapsed="false" customWidth="true" hidden="false" outlineLevel="0" max="2559" min="2559" style="5" width="12.15"/>
    <col collapsed="false" customWidth="true" hidden="false" outlineLevel="0" max="2561" min="2561" style="5" width="11.14"/>
    <col collapsed="false" customWidth="true" hidden="false" outlineLevel="0" max="2562" min="2562" style="5" width="11.43"/>
    <col collapsed="false" customWidth="true" hidden="false" outlineLevel="0" max="2563" min="2563" style="5" width="13.71"/>
    <col collapsed="false" customWidth="true" hidden="false" outlineLevel="0" max="2564" min="2564" style="5" width="15.85"/>
    <col collapsed="false" customWidth="true" hidden="false" outlineLevel="0" max="2802" min="2802" style="5" width="9.57"/>
    <col collapsed="false" customWidth="true" hidden="false" outlineLevel="0" max="2803" min="2803" style="5" width="30"/>
    <col collapsed="false" customWidth="true" hidden="false" outlineLevel="0" max="2804" min="2804" style="5" width="48.29"/>
    <col collapsed="false" customWidth="true" hidden="false" outlineLevel="0" max="2805" min="2805" style="5" width="6.85"/>
    <col collapsed="false" customWidth="true" hidden="false" outlineLevel="0" max="2806" min="2806" style="5" width="11.57"/>
    <col collapsed="false" customWidth="true" hidden="false" outlineLevel="0" max="2808" min="2807" style="5" width="13.86"/>
    <col collapsed="false" customWidth="true" hidden="false" outlineLevel="0" max="2809" min="2809" style="5" width="12"/>
    <col collapsed="false" customWidth="true" hidden="false" outlineLevel="0" max="2810" min="2810" style="5" width="44.29"/>
    <col collapsed="false" customWidth="true" hidden="false" outlineLevel="0" max="2811" min="2811" style="5" width="26.57"/>
    <col collapsed="false" customWidth="true" hidden="false" outlineLevel="0" max="2812" min="2812" style="5" width="18"/>
    <col collapsed="false" customWidth="true" hidden="false" outlineLevel="0" max="2814" min="2814" style="5" width="10.57"/>
    <col collapsed="false" customWidth="true" hidden="false" outlineLevel="0" max="2815" min="2815" style="5" width="12.15"/>
    <col collapsed="false" customWidth="true" hidden="false" outlineLevel="0" max="2817" min="2817" style="5" width="11.14"/>
    <col collapsed="false" customWidth="true" hidden="false" outlineLevel="0" max="2818" min="2818" style="5" width="11.43"/>
    <col collapsed="false" customWidth="true" hidden="false" outlineLevel="0" max="2819" min="2819" style="5" width="13.71"/>
    <col collapsed="false" customWidth="true" hidden="false" outlineLevel="0" max="2820" min="2820" style="5" width="15.85"/>
    <col collapsed="false" customWidth="true" hidden="false" outlineLevel="0" max="3058" min="3058" style="5" width="9.57"/>
    <col collapsed="false" customWidth="true" hidden="false" outlineLevel="0" max="3059" min="3059" style="5" width="30"/>
    <col collapsed="false" customWidth="true" hidden="false" outlineLevel="0" max="3060" min="3060" style="5" width="48.29"/>
    <col collapsed="false" customWidth="true" hidden="false" outlineLevel="0" max="3061" min="3061" style="5" width="6.85"/>
    <col collapsed="false" customWidth="true" hidden="false" outlineLevel="0" max="3062" min="3062" style="5" width="11.57"/>
    <col collapsed="false" customWidth="true" hidden="false" outlineLevel="0" max="3064" min="3063" style="5" width="13.86"/>
    <col collapsed="false" customWidth="true" hidden="false" outlineLevel="0" max="3065" min="3065" style="5" width="12"/>
    <col collapsed="false" customWidth="true" hidden="false" outlineLevel="0" max="3066" min="3066" style="5" width="44.29"/>
    <col collapsed="false" customWidth="true" hidden="false" outlineLevel="0" max="3067" min="3067" style="5" width="26.57"/>
    <col collapsed="false" customWidth="true" hidden="false" outlineLevel="0" max="3068" min="3068" style="5" width="18"/>
    <col collapsed="false" customWidth="true" hidden="false" outlineLevel="0" max="3070" min="3070" style="5" width="10.57"/>
    <col collapsed="false" customWidth="true" hidden="false" outlineLevel="0" max="3071" min="3071" style="5" width="12.15"/>
    <col collapsed="false" customWidth="true" hidden="false" outlineLevel="0" max="3073" min="3073" style="5" width="11.14"/>
    <col collapsed="false" customWidth="true" hidden="false" outlineLevel="0" max="3074" min="3074" style="5" width="11.43"/>
    <col collapsed="false" customWidth="true" hidden="false" outlineLevel="0" max="3075" min="3075" style="5" width="13.71"/>
    <col collapsed="false" customWidth="true" hidden="false" outlineLevel="0" max="3076" min="3076" style="5" width="15.85"/>
    <col collapsed="false" customWidth="true" hidden="false" outlineLevel="0" max="3314" min="3314" style="5" width="9.57"/>
    <col collapsed="false" customWidth="true" hidden="false" outlineLevel="0" max="3315" min="3315" style="5" width="30"/>
    <col collapsed="false" customWidth="true" hidden="false" outlineLevel="0" max="3316" min="3316" style="5" width="48.29"/>
    <col collapsed="false" customWidth="true" hidden="false" outlineLevel="0" max="3317" min="3317" style="5" width="6.85"/>
    <col collapsed="false" customWidth="true" hidden="false" outlineLevel="0" max="3318" min="3318" style="5" width="11.57"/>
    <col collapsed="false" customWidth="true" hidden="false" outlineLevel="0" max="3320" min="3319" style="5" width="13.86"/>
    <col collapsed="false" customWidth="true" hidden="false" outlineLevel="0" max="3321" min="3321" style="5" width="12"/>
    <col collapsed="false" customWidth="true" hidden="false" outlineLevel="0" max="3322" min="3322" style="5" width="44.29"/>
    <col collapsed="false" customWidth="true" hidden="false" outlineLevel="0" max="3323" min="3323" style="5" width="26.57"/>
    <col collapsed="false" customWidth="true" hidden="false" outlineLevel="0" max="3324" min="3324" style="5" width="18"/>
    <col collapsed="false" customWidth="true" hidden="false" outlineLevel="0" max="3326" min="3326" style="5" width="10.57"/>
    <col collapsed="false" customWidth="true" hidden="false" outlineLevel="0" max="3327" min="3327" style="5" width="12.15"/>
    <col collapsed="false" customWidth="true" hidden="false" outlineLevel="0" max="3329" min="3329" style="5" width="11.14"/>
    <col collapsed="false" customWidth="true" hidden="false" outlineLevel="0" max="3330" min="3330" style="5" width="11.43"/>
    <col collapsed="false" customWidth="true" hidden="false" outlineLevel="0" max="3331" min="3331" style="5" width="13.71"/>
    <col collapsed="false" customWidth="true" hidden="false" outlineLevel="0" max="3332" min="3332" style="5" width="15.85"/>
    <col collapsed="false" customWidth="true" hidden="false" outlineLevel="0" max="3570" min="3570" style="5" width="9.57"/>
    <col collapsed="false" customWidth="true" hidden="false" outlineLevel="0" max="3571" min="3571" style="5" width="30"/>
    <col collapsed="false" customWidth="true" hidden="false" outlineLevel="0" max="3572" min="3572" style="5" width="48.29"/>
    <col collapsed="false" customWidth="true" hidden="false" outlineLevel="0" max="3573" min="3573" style="5" width="6.85"/>
    <col collapsed="false" customWidth="true" hidden="false" outlineLevel="0" max="3574" min="3574" style="5" width="11.57"/>
    <col collapsed="false" customWidth="true" hidden="false" outlineLevel="0" max="3576" min="3575" style="5" width="13.86"/>
    <col collapsed="false" customWidth="true" hidden="false" outlineLevel="0" max="3577" min="3577" style="5" width="12"/>
    <col collapsed="false" customWidth="true" hidden="false" outlineLevel="0" max="3578" min="3578" style="5" width="44.29"/>
    <col collapsed="false" customWidth="true" hidden="false" outlineLevel="0" max="3579" min="3579" style="5" width="26.57"/>
    <col collapsed="false" customWidth="true" hidden="false" outlineLevel="0" max="3580" min="3580" style="5" width="18"/>
    <col collapsed="false" customWidth="true" hidden="false" outlineLevel="0" max="3582" min="3582" style="5" width="10.57"/>
    <col collapsed="false" customWidth="true" hidden="false" outlineLevel="0" max="3583" min="3583" style="5" width="12.15"/>
    <col collapsed="false" customWidth="true" hidden="false" outlineLevel="0" max="3585" min="3585" style="5" width="11.14"/>
    <col collapsed="false" customWidth="true" hidden="false" outlineLevel="0" max="3586" min="3586" style="5" width="11.43"/>
    <col collapsed="false" customWidth="true" hidden="false" outlineLevel="0" max="3587" min="3587" style="5" width="13.71"/>
    <col collapsed="false" customWidth="true" hidden="false" outlineLevel="0" max="3588" min="3588" style="5" width="15.85"/>
    <col collapsed="false" customWidth="true" hidden="false" outlineLevel="0" max="3826" min="3826" style="5" width="9.57"/>
    <col collapsed="false" customWidth="true" hidden="false" outlineLevel="0" max="3827" min="3827" style="5" width="30"/>
    <col collapsed="false" customWidth="true" hidden="false" outlineLevel="0" max="3828" min="3828" style="5" width="48.29"/>
    <col collapsed="false" customWidth="true" hidden="false" outlineLevel="0" max="3829" min="3829" style="5" width="6.85"/>
    <col collapsed="false" customWidth="true" hidden="false" outlineLevel="0" max="3830" min="3830" style="5" width="11.57"/>
    <col collapsed="false" customWidth="true" hidden="false" outlineLevel="0" max="3832" min="3831" style="5" width="13.86"/>
    <col collapsed="false" customWidth="true" hidden="false" outlineLevel="0" max="3833" min="3833" style="5" width="12"/>
    <col collapsed="false" customWidth="true" hidden="false" outlineLevel="0" max="3834" min="3834" style="5" width="44.29"/>
    <col collapsed="false" customWidth="true" hidden="false" outlineLevel="0" max="3835" min="3835" style="5" width="26.57"/>
    <col collapsed="false" customWidth="true" hidden="false" outlineLevel="0" max="3836" min="3836" style="5" width="18"/>
    <col collapsed="false" customWidth="true" hidden="false" outlineLevel="0" max="3838" min="3838" style="5" width="10.57"/>
    <col collapsed="false" customWidth="true" hidden="false" outlineLevel="0" max="3839" min="3839" style="5" width="12.15"/>
    <col collapsed="false" customWidth="true" hidden="false" outlineLevel="0" max="3841" min="3841" style="5" width="11.14"/>
    <col collapsed="false" customWidth="true" hidden="false" outlineLevel="0" max="3842" min="3842" style="5" width="11.43"/>
    <col collapsed="false" customWidth="true" hidden="false" outlineLevel="0" max="3843" min="3843" style="5" width="13.71"/>
    <col collapsed="false" customWidth="true" hidden="false" outlineLevel="0" max="3844" min="3844" style="5" width="15.85"/>
    <col collapsed="false" customWidth="true" hidden="false" outlineLevel="0" max="4082" min="4082" style="5" width="9.57"/>
    <col collapsed="false" customWidth="true" hidden="false" outlineLevel="0" max="4083" min="4083" style="5" width="30"/>
    <col collapsed="false" customWidth="true" hidden="false" outlineLevel="0" max="4084" min="4084" style="5" width="48.29"/>
    <col collapsed="false" customWidth="true" hidden="false" outlineLevel="0" max="4085" min="4085" style="5" width="6.85"/>
    <col collapsed="false" customWidth="true" hidden="false" outlineLevel="0" max="4086" min="4086" style="5" width="11.57"/>
    <col collapsed="false" customWidth="true" hidden="false" outlineLevel="0" max="4088" min="4087" style="5" width="13.86"/>
    <col collapsed="false" customWidth="true" hidden="false" outlineLevel="0" max="4089" min="4089" style="5" width="12"/>
    <col collapsed="false" customWidth="true" hidden="false" outlineLevel="0" max="4090" min="4090" style="5" width="44.29"/>
    <col collapsed="false" customWidth="true" hidden="false" outlineLevel="0" max="4091" min="4091" style="5" width="26.57"/>
    <col collapsed="false" customWidth="true" hidden="false" outlineLevel="0" max="4092" min="4092" style="5" width="18"/>
    <col collapsed="false" customWidth="true" hidden="false" outlineLevel="0" max="4094" min="4094" style="5" width="10.57"/>
    <col collapsed="false" customWidth="true" hidden="false" outlineLevel="0" max="4095" min="4095" style="5" width="12.15"/>
    <col collapsed="false" customWidth="true" hidden="false" outlineLevel="0" max="4097" min="4097" style="5" width="11.14"/>
    <col collapsed="false" customWidth="true" hidden="false" outlineLevel="0" max="4098" min="4098" style="5" width="11.43"/>
    <col collapsed="false" customWidth="true" hidden="false" outlineLevel="0" max="4099" min="4099" style="5" width="13.71"/>
    <col collapsed="false" customWidth="true" hidden="false" outlineLevel="0" max="4100" min="4100" style="5" width="15.85"/>
    <col collapsed="false" customWidth="true" hidden="false" outlineLevel="0" max="4338" min="4338" style="5" width="9.57"/>
    <col collapsed="false" customWidth="true" hidden="false" outlineLevel="0" max="4339" min="4339" style="5" width="30"/>
    <col collapsed="false" customWidth="true" hidden="false" outlineLevel="0" max="4340" min="4340" style="5" width="48.29"/>
    <col collapsed="false" customWidth="true" hidden="false" outlineLevel="0" max="4341" min="4341" style="5" width="6.85"/>
    <col collapsed="false" customWidth="true" hidden="false" outlineLevel="0" max="4342" min="4342" style="5" width="11.57"/>
    <col collapsed="false" customWidth="true" hidden="false" outlineLevel="0" max="4344" min="4343" style="5" width="13.86"/>
    <col collapsed="false" customWidth="true" hidden="false" outlineLevel="0" max="4345" min="4345" style="5" width="12"/>
    <col collapsed="false" customWidth="true" hidden="false" outlineLevel="0" max="4346" min="4346" style="5" width="44.29"/>
    <col collapsed="false" customWidth="true" hidden="false" outlineLevel="0" max="4347" min="4347" style="5" width="26.57"/>
    <col collapsed="false" customWidth="true" hidden="false" outlineLevel="0" max="4348" min="4348" style="5" width="18"/>
    <col collapsed="false" customWidth="true" hidden="false" outlineLevel="0" max="4350" min="4350" style="5" width="10.57"/>
    <col collapsed="false" customWidth="true" hidden="false" outlineLevel="0" max="4351" min="4351" style="5" width="12.15"/>
    <col collapsed="false" customWidth="true" hidden="false" outlineLevel="0" max="4353" min="4353" style="5" width="11.14"/>
    <col collapsed="false" customWidth="true" hidden="false" outlineLevel="0" max="4354" min="4354" style="5" width="11.43"/>
    <col collapsed="false" customWidth="true" hidden="false" outlineLevel="0" max="4355" min="4355" style="5" width="13.71"/>
    <col collapsed="false" customWidth="true" hidden="false" outlineLevel="0" max="4356" min="4356" style="5" width="15.85"/>
    <col collapsed="false" customWidth="true" hidden="false" outlineLevel="0" max="4594" min="4594" style="5" width="9.57"/>
    <col collapsed="false" customWidth="true" hidden="false" outlineLevel="0" max="4595" min="4595" style="5" width="30"/>
    <col collapsed="false" customWidth="true" hidden="false" outlineLevel="0" max="4596" min="4596" style="5" width="48.29"/>
    <col collapsed="false" customWidth="true" hidden="false" outlineLevel="0" max="4597" min="4597" style="5" width="6.85"/>
    <col collapsed="false" customWidth="true" hidden="false" outlineLevel="0" max="4598" min="4598" style="5" width="11.57"/>
    <col collapsed="false" customWidth="true" hidden="false" outlineLevel="0" max="4600" min="4599" style="5" width="13.86"/>
    <col collapsed="false" customWidth="true" hidden="false" outlineLevel="0" max="4601" min="4601" style="5" width="12"/>
    <col collapsed="false" customWidth="true" hidden="false" outlineLevel="0" max="4602" min="4602" style="5" width="44.29"/>
    <col collapsed="false" customWidth="true" hidden="false" outlineLevel="0" max="4603" min="4603" style="5" width="26.57"/>
    <col collapsed="false" customWidth="true" hidden="false" outlineLevel="0" max="4604" min="4604" style="5" width="18"/>
    <col collapsed="false" customWidth="true" hidden="false" outlineLevel="0" max="4606" min="4606" style="5" width="10.57"/>
    <col collapsed="false" customWidth="true" hidden="false" outlineLevel="0" max="4607" min="4607" style="5" width="12.15"/>
    <col collapsed="false" customWidth="true" hidden="false" outlineLevel="0" max="4609" min="4609" style="5" width="11.14"/>
    <col collapsed="false" customWidth="true" hidden="false" outlineLevel="0" max="4610" min="4610" style="5" width="11.43"/>
    <col collapsed="false" customWidth="true" hidden="false" outlineLevel="0" max="4611" min="4611" style="5" width="13.71"/>
    <col collapsed="false" customWidth="true" hidden="false" outlineLevel="0" max="4612" min="4612" style="5" width="15.85"/>
    <col collapsed="false" customWidth="true" hidden="false" outlineLevel="0" max="4850" min="4850" style="5" width="9.57"/>
    <col collapsed="false" customWidth="true" hidden="false" outlineLevel="0" max="4851" min="4851" style="5" width="30"/>
    <col collapsed="false" customWidth="true" hidden="false" outlineLevel="0" max="4852" min="4852" style="5" width="48.29"/>
    <col collapsed="false" customWidth="true" hidden="false" outlineLevel="0" max="4853" min="4853" style="5" width="6.85"/>
    <col collapsed="false" customWidth="true" hidden="false" outlineLevel="0" max="4854" min="4854" style="5" width="11.57"/>
    <col collapsed="false" customWidth="true" hidden="false" outlineLevel="0" max="4856" min="4855" style="5" width="13.86"/>
    <col collapsed="false" customWidth="true" hidden="false" outlineLevel="0" max="4857" min="4857" style="5" width="12"/>
    <col collapsed="false" customWidth="true" hidden="false" outlineLevel="0" max="4858" min="4858" style="5" width="44.29"/>
    <col collapsed="false" customWidth="true" hidden="false" outlineLevel="0" max="4859" min="4859" style="5" width="26.57"/>
    <col collapsed="false" customWidth="true" hidden="false" outlineLevel="0" max="4860" min="4860" style="5" width="18"/>
    <col collapsed="false" customWidth="true" hidden="false" outlineLevel="0" max="4862" min="4862" style="5" width="10.57"/>
    <col collapsed="false" customWidth="true" hidden="false" outlineLevel="0" max="4863" min="4863" style="5" width="12.15"/>
    <col collapsed="false" customWidth="true" hidden="false" outlineLevel="0" max="4865" min="4865" style="5" width="11.14"/>
    <col collapsed="false" customWidth="true" hidden="false" outlineLevel="0" max="4866" min="4866" style="5" width="11.43"/>
    <col collapsed="false" customWidth="true" hidden="false" outlineLevel="0" max="4867" min="4867" style="5" width="13.71"/>
    <col collapsed="false" customWidth="true" hidden="false" outlineLevel="0" max="4868" min="4868" style="5" width="15.85"/>
    <col collapsed="false" customWidth="true" hidden="false" outlineLevel="0" max="5106" min="5106" style="5" width="9.57"/>
    <col collapsed="false" customWidth="true" hidden="false" outlineLevel="0" max="5107" min="5107" style="5" width="30"/>
    <col collapsed="false" customWidth="true" hidden="false" outlineLevel="0" max="5108" min="5108" style="5" width="48.29"/>
    <col collapsed="false" customWidth="true" hidden="false" outlineLevel="0" max="5109" min="5109" style="5" width="6.85"/>
    <col collapsed="false" customWidth="true" hidden="false" outlineLevel="0" max="5110" min="5110" style="5" width="11.57"/>
    <col collapsed="false" customWidth="true" hidden="false" outlineLevel="0" max="5112" min="5111" style="5" width="13.86"/>
    <col collapsed="false" customWidth="true" hidden="false" outlineLevel="0" max="5113" min="5113" style="5" width="12"/>
    <col collapsed="false" customWidth="true" hidden="false" outlineLevel="0" max="5114" min="5114" style="5" width="44.29"/>
    <col collapsed="false" customWidth="true" hidden="false" outlineLevel="0" max="5115" min="5115" style="5" width="26.57"/>
    <col collapsed="false" customWidth="true" hidden="false" outlineLevel="0" max="5116" min="5116" style="5" width="18"/>
    <col collapsed="false" customWidth="true" hidden="false" outlineLevel="0" max="5118" min="5118" style="5" width="10.57"/>
    <col collapsed="false" customWidth="true" hidden="false" outlineLevel="0" max="5119" min="5119" style="5" width="12.15"/>
    <col collapsed="false" customWidth="true" hidden="false" outlineLevel="0" max="5121" min="5121" style="5" width="11.14"/>
    <col collapsed="false" customWidth="true" hidden="false" outlineLevel="0" max="5122" min="5122" style="5" width="11.43"/>
    <col collapsed="false" customWidth="true" hidden="false" outlineLevel="0" max="5123" min="5123" style="5" width="13.71"/>
    <col collapsed="false" customWidth="true" hidden="false" outlineLevel="0" max="5124" min="5124" style="5" width="15.85"/>
    <col collapsed="false" customWidth="true" hidden="false" outlineLevel="0" max="5362" min="5362" style="5" width="9.57"/>
    <col collapsed="false" customWidth="true" hidden="false" outlineLevel="0" max="5363" min="5363" style="5" width="30"/>
    <col collapsed="false" customWidth="true" hidden="false" outlineLevel="0" max="5364" min="5364" style="5" width="48.29"/>
    <col collapsed="false" customWidth="true" hidden="false" outlineLevel="0" max="5365" min="5365" style="5" width="6.85"/>
    <col collapsed="false" customWidth="true" hidden="false" outlineLevel="0" max="5366" min="5366" style="5" width="11.57"/>
    <col collapsed="false" customWidth="true" hidden="false" outlineLevel="0" max="5368" min="5367" style="5" width="13.86"/>
    <col collapsed="false" customWidth="true" hidden="false" outlineLevel="0" max="5369" min="5369" style="5" width="12"/>
    <col collapsed="false" customWidth="true" hidden="false" outlineLevel="0" max="5370" min="5370" style="5" width="44.29"/>
    <col collapsed="false" customWidth="true" hidden="false" outlineLevel="0" max="5371" min="5371" style="5" width="26.57"/>
    <col collapsed="false" customWidth="true" hidden="false" outlineLevel="0" max="5372" min="5372" style="5" width="18"/>
    <col collapsed="false" customWidth="true" hidden="false" outlineLevel="0" max="5374" min="5374" style="5" width="10.57"/>
    <col collapsed="false" customWidth="true" hidden="false" outlineLevel="0" max="5375" min="5375" style="5" width="12.15"/>
    <col collapsed="false" customWidth="true" hidden="false" outlineLevel="0" max="5377" min="5377" style="5" width="11.14"/>
    <col collapsed="false" customWidth="true" hidden="false" outlineLevel="0" max="5378" min="5378" style="5" width="11.43"/>
    <col collapsed="false" customWidth="true" hidden="false" outlineLevel="0" max="5379" min="5379" style="5" width="13.71"/>
    <col collapsed="false" customWidth="true" hidden="false" outlineLevel="0" max="5380" min="5380" style="5" width="15.85"/>
    <col collapsed="false" customWidth="true" hidden="false" outlineLevel="0" max="5618" min="5618" style="5" width="9.57"/>
    <col collapsed="false" customWidth="true" hidden="false" outlineLevel="0" max="5619" min="5619" style="5" width="30"/>
    <col collapsed="false" customWidth="true" hidden="false" outlineLevel="0" max="5620" min="5620" style="5" width="48.29"/>
    <col collapsed="false" customWidth="true" hidden="false" outlineLevel="0" max="5621" min="5621" style="5" width="6.85"/>
    <col collapsed="false" customWidth="true" hidden="false" outlineLevel="0" max="5622" min="5622" style="5" width="11.57"/>
    <col collapsed="false" customWidth="true" hidden="false" outlineLevel="0" max="5624" min="5623" style="5" width="13.86"/>
    <col collapsed="false" customWidth="true" hidden="false" outlineLevel="0" max="5625" min="5625" style="5" width="12"/>
    <col collapsed="false" customWidth="true" hidden="false" outlineLevel="0" max="5626" min="5626" style="5" width="44.29"/>
    <col collapsed="false" customWidth="true" hidden="false" outlineLevel="0" max="5627" min="5627" style="5" width="26.57"/>
    <col collapsed="false" customWidth="true" hidden="false" outlineLevel="0" max="5628" min="5628" style="5" width="18"/>
    <col collapsed="false" customWidth="true" hidden="false" outlineLevel="0" max="5630" min="5630" style="5" width="10.57"/>
    <col collapsed="false" customWidth="true" hidden="false" outlineLevel="0" max="5631" min="5631" style="5" width="12.15"/>
    <col collapsed="false" customWidth="true" hidden="false" outlineLevel="0" max="5633" min="5633" style="5" width="11.14"/>
    <col collapsed="false" customWidth="true" hidden="false" outlineLevel="0" max="5634" min="5634" style="5" width="11.43"/>
    <col collapsed="false" customWidth="true" hidden="false" outlineLevel="0" max="5635" min="5635" style="5" width="13.71"/>
    <col collapsed="false" customWidth="true" hidden="false" outlineLevel="0" max="5636" min="5636" style="5" width="15.85"/>
    <col collapsed="false" customWidth="true" hidden="false" outlineLevel="0" max="5874" min="5874" style="5" width="9.57"/>
    <col collapsed="false" customWidth="true" hidden="false" outlineLevel="0" max="5875" min="5875" style="5" width="30"/>
    <col collapsed="false" customWidth="true" hidden="false" outlineLevel="0" max="5876" min="5876" style="5" width="48.29"/>
    <col collapsed="false" customWidth="true" hidden="false" outlineLevel="0" max="5877" min="5877" style="5" width="6.85"/>
    <col collapsed="false" customWidth="true" hidden="false" outlineLevel="0" max="5878" min="5878" style="5" width="11.57"/>
    <col collapsed="false" customWidth="true" hidden="false" outlineLevel="0" max="5880" min="5879" style="5" width="13.86"/>
    <col collapsed="false" customWidth="true" hidden="false" outlineLevel="0" max="5881" min="5881" style="5" width="12"/>
    <col collapsed="false" customWidth="true" hidden="false" outlineLevel="0" max="5882" min="5882" style="5" width="44.29"/>
    <col collapsed="false" customWidth="true" hidden="false" outlineLevel="0" max="5883" min="5883" style="5" width="26.57"/>
    <col collapsed="false" customWidth="true" hidden="false" outlineLevel="0" max="5884" min="5884" style="5" width="18"/>
    <col collapsed="false" customWidth="true" hidden="false" outlineLevel="0" max="5886" min="5886" style="5" width="10.57"/>
    <col collapsed="false" customWidth="true" hidden="false" outlineLevel="0" max="5887" min="5887" style="5" width="12.15"/>
    <col collapsed="false" customWidth="true" hidden="false" outlineLevel="0" max="5889" min="5889" style="5" width="11.14"/>
    <col collapsed="false" customWidth="true" hidden="false" outlineLevel="0" max="5890" min="5890" style="5" width="11.43"/>
    <col collapsed="false" customWidth="true" hidden="false" outlineLevel="0" max="5891" min="5891" style="5" width="13.71"/>
    <col collapsed="false" customWidth="true" hidden="false" outlineLevel="0" max="5892" min="5892" style="5" width="15.85"/>
    <col collapsed="false" customWidth="true" hidden="false" outlineLevel="0" max="6130" min="6130" style="5" width="9.57"/>
    <col collapsed="false" customWidth="true" hidden="false" outlineLevel="0" max="6131" min="6131" style="5" width="30"/>
    <col collapsed="false" customWidth="true" hidden="false" outlineLevel="0" max="6132" min="6132" style="5" width="48.29"/>
    <col collapsed="false" customWidth="true" hidden="false" outlineLevel="0" max="6133" min="6133" style="5" width="6.85"/>
    <col collapsed="false" customWidth="true" hidden="false" outlineLevel="0" max="6134" min="6134" style="5" width="11.57"/>
    <col collapsed="false" customWidth="true" hidden="false" outlineLevel="0" max="6136" min="6135" style="5" width="13.86"/>
    <col collapsed="false" customWidth="true" hidden="false" outlineLevel="0" max="6137" min="6137" style="5" width="12"/>
    <col collapsed="false" customWidth="true" hidden="false" outlineLevel="0" max="6138" min="6138" style="5" width="44.29"/>
    <col collapsed="false" customWidth="true" hidden="false" outlineLevel="0" max="6139" min="6139" style="5" width="26.57"/>
    <col collapsed="false" customWidth="true" hidden="false" outlineLevel="0" max="6140" min="6140" style="5" width="18"/>
    <col collapsed="false" customWidth="true" hidden="false" outlineLevel="0" max="6142" min="6142" style="5" width="10.57"/>
    <col collapsed="false" customWidth="true" hidden="false" outlineLevel="0" max="6143" min="6143" style="5" width="12.15"/>
    <col collapsed="false" customWidth="true" hidden="false" outlineLevel="0" max="6145" min="6145" style="5" width="11.14"/>
    <col collapsed="false" customWidth="true" hidden="false" outlineLevel="0" max="6146" min="6146" style="5" width="11.43"/>
    <col collapsed="false" customWidth="true" hidden="false" outlineLevel="0" max="6147" min="6147" style="5" width="13.71"/>
    <col collapsed="false" customWidth="true" hidden="false" outlineLevel="0" max="6148" min="6148" style="5" width="15.85"/>
    <col collapsed="false" customWidth="true" hidden="false" outlineLevel="0" max="6386" min="6386" style="5" width="9.57"/>
    <col collapsed="false" customWidth="true" hidden="false" outlineLevel="0" max="6387" min="6387" style="5" width="30"/>
    <col collapsed="false" customWidth="true" hidden="false" outlineLevel="0" max="6388" min="6388" style="5" width="48.29"/>
    <col collapsed="false" customWidth="true" hidden="false" outlineLevel="0" max="6389" min="6389" style="5" width="6.85"/>
    <col collapsed="false" customWidth="true" hidden="false" outlineLevel="0" max="6390" min="6390" style="5" width="11.57"/>
    <col collapsed="false" customWidth="true" hidden="false" outlineLevel="0" max="6392" min="6391" style="5" width="13.86"/>
    <col collapsed="false" customWidth="true" hidden="false" outlineLevel="0" max="6393" min="6393" style="5" width="12"/>
    <col collapsed="false" customWidth="true" hidden="false" outlineLevel="0" max="6394" min="6394" style="5" width="44.29"/>
    <col collapsed="false" customWidth="true" hidden="false" outlineLevel="0" max="6395" min="6395" style="5" width="26.57"/>
    <col collapsed="false" customWidth="true" hidden="false" outlineLevel="0" max="6396" min="6396" style="5" width="18"/>
    <col collapsed="false" customWidth="true" hidden="false" outlineLevel="0" max="6398" min="6398" style="5" width="10.57"/>
    <col collapsed="false" customWidth="true" hidden="false" outlineLevel="0" max="6399" min="6399" style="5" width="12.15"/>
    <col collapsed="false" customWidth="true" hidden="false" outlineLevel="0" max="6401" min="6401" style="5" width="11.14"/>
    <col collapsed="false" customWidth="true" hidden="false" outlineLevel="0" max="6402" min="6402" style="5" width="11.43"/>
    <col collapsed="false" customWidth="true" hidden="false" outlineLevel="0" max="6403" min="6403" style="5" width="13.71"/>
    <col collapsed="false" customWidth="true" hidden="false" outlineLevel="0" max="6404" min="6404" style="5" width="15.85"/>
    <col collapsed="false" customWidth="true" hidden="false" outlineLevel="0" max="6642" min="6642" style="5" width="9.57"/>
    <col collapsed="false" customWidth="true" hidden="false" outlineLevel="0" max="6643" min="6643" style="5" width="30"/>
    <col collapsed="false" customWidth="true" hidden="false" outlineLevel="0" max="6644" min="6644" style="5" width="48.29"/>
    <col collapsed="false" customWidth="true" hidden="false" outlineLevel="0" max="6645" min="6645" style="5" width="6.85"/>
    <col collapsed="false" customWidth="true" hidden="false" outlineLevel="0" max="6646" min="6646" style="5" width="11.57"/>
    <col collapsed="false" customWidth="true" hidden="false" outlineLevel="0" max="6648" min="6647" style="5" width="13.86"/>
    <col collapsed="false" customWidth="true" hidden="false" outlineLevel="0" max="6649" min="6649" style="5" width="12"/>
    <col collapsed="false" customWidth="true" hidden="false" outlineLevel="0" max="6650" min="6650" style="5" width="44.29"/>
    <col collapsed="false" customWidth="true" hidden="false" outlineLevel="0" max="6651" min="6651" style="5" width="26.57"/>
    <col collapsed="false" customWidth="true" hidden="false" outlineLevel="0" max="6652" min="6652" style="5" width="18"/>
    <col collapsed="false" customWidth="true" hidden="false" outlineLevel="0" max="6654" min="6654" style="5" width="10.57"/>
    <col collapsed="false" customWidth="true" hidden="false" outlineLevel="0" max="6655" min="6655" style="5" width="12.15"/>
    <col collapsed="false" customWidth="true" hidden="false" outlineLevel="0" max="6657" min="6657" style="5" width="11.14"/>
    <col collapsed="false" customWidth="true" hidden="false" outlineLevel="0" max="6658" min="6658" style="5" width="11.43"/>
    <col collapsed="false" customWidth="true" hidden="false" outlineLevel="0" max="6659" min="6659" style="5" width="13.71"/>
    <col collapsed="false" customWidth="true" hidden="false" outlineLevel="0" max="6660" min="6660" style="5" width="15.85"/>
    <col collapsed="false" customWidth="true" hidden="false" outlineLevel="0" max="6898" min="6898" style="5" width="9.57"/>
    <col collapsed="false" customWidth="true" hidden="false" outlineLevel="0" max="6899" min="6899" style="5" width="30"/>
    <col collapsed="false" customWidth="true" hidden="false" outlineLevel="0" max="6900" min="6900" style="5" width="48.29"/>
    <col collapsed="false" customWidth="true" hidden="false" outlineLevel="0" max="6901" min="6901" style="5" width="6.85"/>
    <col collapsed="false" customWidth="true" hidden="false" outlineLevel="0" max="6902" min="6902" style="5" width="11.57"/>
    <col collapsed="false" customWidth="true" hidden="false" outlineLevel="0" max="6904" min="6903" style="5" width="13.86"/>
    <col collapsed="false" customWidth="true" hidden="false" outlineLevel="0" max="6905" min="6905" style="5" width="12"/>
    <col collapsed="false" customWidth="true" hidden="false" outlineLevel="0" max="6906" min="6906" style="5" width="44.29"/>
    <col collapsed="false" customWidth="true" hidden="false" outlineLevel="0" max="6907" min="6907" style="5" width="26.57"/>
    <col collapsed="false" customWidth="true" hidden="false" outlineLevel="0" max="6908" min="6908" style="5" width="18"/>
    <col collapsed="false" customWidth="true" hidden="false" outlineLevel="0" max="6910" min="6910" style="5" width="10.57"/>
    <col collapsed="false" customWidth="true" hidden="false" outlineLevel="0" max="6911" min="6911" style="5" width="12.15"/>
    <col collapsed="false" customWidth="true" hidden="false" outlineLevel="0" max="6913" min="6913" style="5" width="11.14"/>
    <col collapsed="false" customWidth="true" hidden="false" outlineLevel="0" max="6914" min="6914" style="5" width="11.43"/>
    <col collapsed="false" customWidth="true" hidden="false" outlineLevel="0" max="6915" min="6915" style="5" width="13.71"/>
    <col collapsed="false" customWidth="true" hidden="false" outlineLevel="0" max="6916" min="6916" style="5" width="15.85"/>
    <col collapsed="false" customWidth="true" hidden="false" outlineLevel="0" max="7154" min="7154" style="5" width="9.57"/>
    <col collapsed="false" customWidth="true" hidden="false" outlineLevel="0" max="7155" min="7155" style="5" width="30"/>
    <col collapsed="false" customWidth="true" hidden="false" outlineLevel="0" max="7156" min="7156" style="5" width="48.29"/>
    <col collapsed="false" customWidth="true" hidden="false" outlineLevel="0" max="7157" min="7157" style="5" width="6.85"/>
    <col collapsed="false" customWidth="true" hidden="false" outlineLevel="0" max="7158" min="7158" style="5" width="11.57"/>
    <col collapsed="false" customWidth="true" hidden="false" outlineLevel="0" max="7160" min="7159" style="5" width="13.86"/>
    <col collapsed="false" customWidth="true" hidden="false" outlineLevel="0" max="7161" min="7161" style="5" width="12"/>
    <col collapsed="false" customWidth="true" hidden="false" outlineLevel="0" max="7162" min="7162" style="5" width="44.29"/>
    <col collapsed="false" customWidth="true" hidden="false" outlineLevel="0" max="7163" min="7163" style="5" width="26.57"/>
    <col collapsed="false" customWidth="true" hidden="false" outlineLevel="0" max="7164" min="7164" style="5" width="18"/>
    <col collapsed="false" customWidth="true" hidden="false" outlineLevel="0" max="7166" min="7166" style="5" width="10.57"/>
    <col collapsed="false" customWidth="true" hidden="false" outlineLevel="0" max="7167" min="7167" style="5" width="12.15"/>
    <col collapsed="false" customWidth="true" hidden="false" outlineLevel="0" max="7169" min="7169" style="5" width="11.14"/>
    <col collapsed="false" customWidth="true" hidden="false" outlineLevel="0" max="7170" min="7170" style="5" width="11.43"/>
    <col collapsed="false" customWidth="true" hidden="false" outlineLevel="0" max="7171" min="7171" style="5" width="13.71"/>
    <col collapsed="false" customWidth="true" hidden="false" outlineLevel="0" max="7172" min="7172" style="5" width="15.85"/>
    <col collapsed="false" customWidth="true" hidden="false" outlineLevel="0" max="7410" min="7410" style="5" width="9.57"/>
    <col collapsed="false" customWidth="true" hidden="false" outlineLevel="0" max="7411" min="7411" style="5" width="30"/>
    <col collapsed="false" customWidth="true" hidden="false" outlineLevel="0" max="7412" min="7412" style="5" width="48.29"/>
    <col collapsed="false" customWidth="true" hidden="false" outlineLevel="0" max="7413" min="7413" style="5" width="6.85"/>
    <col collapsed="false" customWidth="true" hidden="false" outlineLevel="0" max="7414" min="7414" style="5" width="11.57"/>
    <col collapsed="false" customWidth="true" hidden="false" outlineLevel="0" max="7416" min="7415" style="5" width="13.86"/>
    <col collapsed="false" customWidth="true" hidden="false" outlineLevel="0" max="7417" min="7417" style="5" width="12"/>
    <col collapsed="false" customWidth="true" hidden="false" outlineLevel="0" max="7418" min="7418" style="5" width="44.29"/>
    <col collapsed="false" customWidth="true" hidden="false" outlineLevel="0" max="7419" min="7419" style="5" width="26.57"/>
    <col collapsed="false" customWidth="true" hidden="false" outlineLevel="0" max="7420" min="7420" style="5" width="18"/>
    <col collapsed="false" customWidth="true" hidden="false" outlineLevel="0" max="7422" min="7422" style="5" width="10.57"/>
    <col collapsed="false" customWidth="true" hidden="false" outlineLevel="0" max="7423" min="7423" style="5" width="12.15"/>
    <col collapsed="false" customWidth="true" hidden="false" outlineLevel="0" max="7425" min="7425" style="5" width="11.14"/>
    <col collapsed="false" customWidth="true" hidden="false" outlineLevel="0" max="7426" min="7426" style="5" width="11.43"/>
    <col collapsed="false" customWidth="true" hidden="false" outlineLevel="0" max="7427" min="7427" style="5" width="13.71"/>
    <col collapsed="false" customWidth="true" hidden="false" outlineLevel="0" max="7428" min="7428" style="5" width="15.85"/>
    <col collapsed="false" customWidth="true" hidden="false" outlineLevel="0" max="7666" min="7666" style="5" width="9.57"/>
    <col collapsed="false" customWidth="true" hidden="false" outlineLevel="0" max="7667" min="7667" style="5" width="30"/>
    <col collapsed="false" customWidth="true" hidden="false" outlineLevel="0" max="7668" min="7668" style="5" width="48.29"/>
    <col collapsed="false" customWidth="true" hidden="false" outlineLevel="0" max="7669" min="7669" style="5" width="6.85"/>
    <col collapsed="false" customWidth="true" hidden="false" outlineLevel="0" max="7670" min="7670" style="5" width="11.57"/>
    <col collapsed="false" customWidth="true" hidden="false" outlineLevel="0" max="7672" min="7671" style="5" width="13.86"/>
    <col collapsed="false" customWidth="true" hidden="false" outlineLevel="0" max="7673" min="7673" style="5" width="12"/>
    <col collapsed="false" customWidth="true" hidden="false" outlineLevel="0" max="7674" min="7674" style="5" width="44.29"/>
    <col collapsed="false" customWidth="true" hidden="false" outlineLevel="0" max="7675" min="7675" style="5" width="26.57"/>
    <col collapsed="false" customWidth="true" hidden="false" outlineLevel="0" max="7676" min="7676" style="5" width="18"/>
    <col collapsed="false" customWidth="true" hidden="false" outlineLevel="0" max="7678" min="7678" style="5" width="10.57"/>
    <col collapsed="false" customWidth="true" hidden="false" outlineLevel="0" max="7679" min="7679" style="5" width="12.15"/>
    <col collapsed="false" customWidth="true" hidden="false" outlineLevel="0" max="7681" min="7681" style="5" width="11.14"/>
    <col collapsed="false" customWidth="true" hidden="false" outlineLevel="0" max="7682" min="7682" style="5" width="11.43"/>
    <col collapsed="false" customWidth="true" hidden="false" outlineLevel="0" max="7683" min="7683" style="5" width="13.71"/>
    <col collapsed="false" customWidth="true" hidden="false" outlineLevel="0" max="7684" min="7684" style="5" width="15.85"/>
    <col collapsed="false" customWidth="true" hidden="false" outlineLevel="0" max="7922" min="7922" style="5" width="9.57"/>
    <col collapsed="false" customWidth="true" hidden="false" outlineLevel="0" max="7923" min="7923" style="5" width="30"/>
    <col collapsed="false" customWidth="true" hidden="false" outlineLevel="0" max="7924" min="7924" style="5" width="48.29"/>
    <col collapsed="false" customWidth="true" hidden="false" outlineLevel="0" max="7925" min="7925" style="5" width="6.85"/>
    <col collapsed="false" customWidth="true" hidden="false" outlineLevel="0" max="7926" min="7926" style="5" width="11.57"/>
    <col collapsed="false" customWidth="true" hidden="false" outlineLevel="0" max="7928" min="7927" style="5" width="13.86"/>
    <col collapsed="false" customWidth="true" hidden="false" outlineLevel="0" max="7929" min="7929" style="5" width="12"/>
    <col collapsed="false" customWidth="true" hidden="false" outlineLevel="0" max="7930" min="7930" style="5" width="44.29"/>
    <col collapsed="false" customWidth="true" hidden="false" outlineLevel="0" max="7931" min="7931" style="5" width="26.57"/>
    <col collapsed="false" customWidth="true" hidden="false" outlineLevel="0" max="7932" min="7932" style="5" width="18"/>
    <col collapsed="false" customWidth="true" hidden="false" outlineLevel="0" max="7934" min="7934" style="5" width="10.57"/>
    <col collapsed="false" customWidth="true" hidden="false" outlineLevel="0" max="7935" min="7935" style="5" width="12.15"/>
    <col collapsed="false" customWidth="true" hidden="false" outlineLevel="0" max="7937" min="7937" style="5" width="11.14"/>
    <col collapsed="false" customWidth="true" hidden="false" outlineLevel="0" max="7938" min="7938" style="5" width="11.43"/>
    <col collapsed="false" customWidth="true" hidden="false" outlineLevel="0" max="7939" min="7939" style="5" width="13.71"/>
    <col collapsed="false" customWidth="true" hidden="false" outlineLevel="0" max="7940" min="7940" style="5" width="15.85"/>
    <col collapsed="false" customWidth="true" hidden="false" outlineLevel="0" max="8178" min="8178" style="5" width="9.57"/>
    <col collapsed="false" customWidth="true" hidden="false" outlineLevel="0" max="8179" min="8179" style="5" width="30"/>
    <col collapsed="false" customWidth="true" hidden="false" outlineLevel="0" max="8180" min="8180" style="5" width="48.29"/>
    <col collapsed="false" customWidth="true" hidden="false" outlineLevel="0" max="8181" min="8181" style="5" width="6.85"/>
    <col collapsed="false" customWidth="true" hidden="false" outlineLevel="0" max="8182" min="8182" style="5" width="11.57"/>
    <col collapsed="false" customWidth="true" hidden="false" outlineLevel="0" max="8184" min="8183" style="5" width="13.86"/>
    <col collapsed="false" customWidth="true" hidden="false" outlineLevel="0" max="8185" min="8185" style="5" width="12"/>
    <col collapsed="false" customWidth="true" hidden="false" outlineLevel="0" max="8186" min="8186" style="5" width="44.29"/>
    <col collapsed="false" customWidth="true" hidden="false" outlineLevel="0" max="8187" min="8187" style="5" width="26.57"/>
    <col collapsed="false" customWidth="true" hidden="false" outlineLevel="0" max="8188" min="8188" style="5" width="18"/>
    <col collapsed="false" customWidth="true" hidden="false" outlineLevel="0" max="8190" min="8190" style="5" width="10.57"/>
    <col collapsed="false" customWidth="true" hidden="false" outlineLevel="0" max="8191" min="8191" style="5" width="12.15"/>
    <col collapsed="false" customWidth="true" hidden="false" outlineLevel="0" max="8193" min="8193" style="5" width="11.14"/>
    <col collapsed="false" customWidth="true" hidden="false" outlineLevel="0" max="8194" min="8194" style="5" width="11.43"/>
    <col collapsed="false" customWidth="true" hidden="false" outlineLevel="0" max="8195" min="8195" style="5" width="13.71"/>
    <col collapsed="false" customWidth="true" hidden="false" outlineLevel="0" max="8196" min="8196" style="5" width="15.85"/>
    <col collapsed="false" customWidth="true" hidden="false" outlineLevel="0" max="8434" min="8434" style="5" width="9.57"/>
    <col collapsed="false" customWidth="true" hidden="false" outlineLevel="0" max="8435" min="8435" style="5" width="30"/>
    <col collapsed="false" customWidth="true" hidden="false" outlineLevel="0" max="8436" min="8436" style="5" width="48.29"/>
    <col collapsed="false" customWidth="true" hidden="false" outlineLevel="0" max="8437" min="8437" style="5" width="6.85"/>
    <col collapsed="false" customWidth="true" hidden="false" outlineLevel="0" max="8438" min="8438" style="5" width="11.57"/>
    <col collapsed="false" customWidth="true" hidden="false" outlineLevel="0" max="8440" min="8439" style="5" width="13.86"/>
    <col collapsed="false" customWidth="true" hidden="false" outlineLevel="0" max="8441" min="8441" style="5" width="12"/>
    <col collapsed="false" customWidth="true" hidden="false" outlineLevel="0" max="8442" min="8442" style="5" width="44.29"/>
    <col collapsed="false" customWidth="true" hidden="false" outlineLevel="0" max="8443" min="8443" style="5" width="26.57"/>
    <col collapsed="false" customWidth="true" hidden="false" outlineLevel="0" max="8444" min="8444" style="5" width="18"/>
    <col collapsed="false" customWidth="true" hidden="false" outlineLevel="0" max="8446" min="8446" style="5" width="10.57"/>
    <col collapsed="false" customWidth="true" hidden="false" outlineLevel="0" max="8447" min="8447" style="5" width="12.15"/>
    <col collapsed="false" customWidth="true" hidden="false" outlineLevel="0" max="8449" min="8449" style="5" width="11.14"/>
    <col collapsed="false" customWidth="true" hidden="false" outlineLevel="0" max="8450" min="8450" style="5" width="11.43"/>
    <col collapsed="false" customWidth="true" hidden="false" outlineLevel="0" max="8451" min="8451" style="5" width="13.71"/>
    <col collapsed="false" customWidth="true" hidden="false" outlineLevel="0" max="8452" min="8452" style="5" width="15.85"/>
    <col collapsed="false" customWidth="true" hidden="false" outlineLevel="0" max="8690" min="8690" style="5" width="9.57"/>
    <col collapsed="false" customWidth="true" hidden="false" outlineLevel="0" max="8691" min="8691" style="5" width="30"/>
    <col collapsed="false" customWidth="true" hidden="false" outlineLevel="0" max="8692" min="8692" style="5" width="48.29"/>
    <col collapsed="false" customWidth="true" hidden="false" outlineLevel="0" max="8693" min="8693" style="5" width="6.85"/>
    <col collapsed="false" customWidth="true" hidden="false" outlineLevel="0" max="8694" min="8694" style="5" width="11.57"/>
    <col collapsed="false" customWidth="true" hidden="false" outlineLevel="0" max="8696" min="8695" style="5" width="13.86"/>
    <col collapsed="false" customWidth="true" hidden="false" outlineLevel="0" max="8697" min="8697" style="5" width="12"/>
    <col collapsed="false" customWidth="true" hidden="false" outlineLevel="0" max="8698" min="8698" style="5" width="44.29"/>
    <col collapsed="false" customWidth="true" hidden="false" outlineLevel="0" max="8699" min="8699" style="5" width="26.57"/>
    <col collapsed="false" customWidth="true" hidden="false" outlineLevel="0" max="8700" min="8700" style="5" width="18"/>
    <col collapsed="false" customWidth="true" hidden="false" outlineLevel="0" max="8702" min="8702" style="5" width="10.57"/>
    <col collapsed="false" customWidth="true" hidden="false" outlineLevel="0" max="8703" min="8703" style="5" width="12.15"/>
    <col collapsed="false" customWidth="true" hidden="false" outlineLevel="0" max="8705" min="8705" style="5" width="11.14"/>
    <col collapsed="false" customWidth="true" hidden="false" outlineLevel="0" max="8706" min="8706" style="5" width="11.43"/>
    <col collapsed="false" customWidth="true" hidden="false" outlineLevel="0" max="8707" min="8707" style="5" width="13.71"/>
    <col collapsed="false" customWidth="true" hidden="false" outlineLevel="0" max="8708" min="8708" style="5" width="15.85"/>
    <col collapsed="false" customWidth="true" hidden="false" outlineLevel="0" max="8946" min="8946" style="5" width="9.57"/>
    <col collapsed="false" customWidth="true" hidden="false" outlineLevel="0" max="8947" min="8947" style="5" width="30"/>
    <col collapsed="false" customWidth="true" hidden="false" outlineLevel="0" max="8948" min="8948" style="5" width="48.29"/>
    <col collapsed="false" customWidth="true" hidden="false" outlineLevel="0" max="8949" min="8949" style="5" width="6.85"/>
    <col collapsed="false" customWidth="true" hidden="false" outlineLevel="0" max="8950" min="8950" style="5" width="11.57"/>
    <col collapsed="false" customWidth="true" hidden="false" outlineLevel="0" max="8952" min="8951" style="5" width="13.86"/>
    <col collapsed="false" customWidth="true" hidden="false" outlineLevel="0" max="8953" min="8953" style="5" width="12"/>
    <col collapsed="false" customWidth="true" hidden="false" outlineLevel="0" max="8954" min="8954" style="5" width="44.29"/>
    <col collapsed="false" customWidth="true" hidden="false" outlineLevel="0" max="8955" min="8955" style="5" width="26.57"/>
    <col collapsed="false" customWidth="true" hidden="false" outlineLevel="0" max="8956" min="8956" style="5" width="18"/>
    <col collapsed="false" customWidth="true" hidden="false" outlineLevel="0" max="8958" min="8958" style="5" width="10.57"/>
    <col collapsed="false" customWidth="true" hidden="false" outlineLevel="0" max="8959" min="8959" style="5" width="12.15"/>
    <col collapsed="false" customWidth="true" hidden="false" outlineLevel="0" max="8961" min="8961" style="5" width="11.14"/>
    <col collapsed="false" customWidth="true" hidden="false" outlineLevel="0" max="8962" min="8962" style="5" width="11.43"/>
    <col collapsed="false" customWidth="true" hidden="false" outlineLevel="0" max="8963" min="8963" style="5" width="13.71"/>
    <col collapsed="false" customWidth="true" hidden="false" outlineLevel="0" max="8964" min="8964" style="5" width="15.85"/>
    <col collapsed="false" customWidth="true" hidden="false" outlineLevel="0" max="9202" min="9202" style="5" width="9.57"/>
    <col collapsed="false" customWidth="true" hidden="false" outlineLevel="0" max="9203" min="9203" style="5" width="30"/>
    <col collapsed="false" customWidth="true" hidden="false" outlineLevel="0" max="9204" min="9204" style="5" width="48.29"/>
    <col collapsed="false" customWidth="true" hidden="false" outlineLevel="0" max="9205" min="9205" style="5" width="6.85"/>
    <col collapsed="false" customWidth="true" hidden="false" outlineLevel="0" max="9206" min="9206" style="5" width="11.57"/>
    <col collapsed="false" customWidth="true" hidden="false" outlineLevel="0" max="9208" min="9207" style="5" width="13.86"/>
    <col collapsed="false" customWidth="true" hidden="false" outlineLevel="0" max="9209" min="9209" style="5" width="12"/>
    <col collapsed="false" customWidth="true" hidden="false" outlineLevel="0" max="9210" min="9210" style="5" width="44.29"/>
    <col collapsed="false" customWidth="true" hidden="false" outlineLevel="0" max="9211" min="9211" style="5" width="26.57"/>
    <col collapsed="false" customWidth="true" hidden="false" outlineLevel="0" max="9212" min="9212" style="5" width="18"/>
    <col collapsed="false" customWidth="true" hidden="false" outlineLevel="0" max="9214" min="9214" style="5" width="10.57"/>
    <col collapsed="false" customWidth="true" hidden="false" outlineLevel="0" max="9215" min="9215" style="5" width="12.15"/>
    <col collapsed="false" customWidth="true" hidden="false" outlineLevel="0" max="9217" min="9217" style="5" width="11.14"/>
    <col collapsed="false" customWidth="true" hidden="false" outlineLevel="0" max="9218" min="9218" style="5" width="11.43"/>
    <col collapsed="false" customWidth="true" hidden="false" outlineLevel="0" max="9219" min="9219" style="5" width="13.71"/>
    <col collapsed="false" customWidth="true" hidden="false" outlineLevel="0" max="9220" min="9220" style="5" width="15.85"/>
    <col collapsed="false" customWidth="true" hidden="false" outlineLevel="0" max="9458" min="9458" style="5" width="9.57"/>
    <col collapsed="false" customWidth="true" hidden="false" outlineLevel="0" max="9459" min="9459" style="5" width="30"/>
    <col collapsed="false" customWidth="true" hidden="false" outlineLevel="0" max="9460" min="9460" style="5" width="48.29"/>
    <col collapsed="false" customWidth="true" hidden="false" outlineLevel="0" max="9461" min="9461" style="5" width="6.85"/>
    <col collapsed="false" customWidth="true" hidden="false" outlineLevel="0" max="9462" min="9462" style="5" width="11.57"/>
    <col collapsed="false" customWidth="true" hidden="false" outlineLevel="0" max="9464" min="9463" style="5" width="13.86"/>
    <col collapsed="false" customWidth="true" hidden="false" outlineLevel="0" max="9465" min="9465" style="5" width="12"/>
    <col collapsed="false" customWidth="true" hidden="false" outlineLevel="0" max="9466" min="9466" style="5" width="44.29"/>
    <col collapsed="false" customWidth="true" hidden="false" outlineLevel="0" max="9467" min="9467" style="5" width="26.57"/>
    <col collapsed="false" customWidth="true" hidden="false" outlineLevel="0" max="9468" min="9468" style="5" width="18"/>
    <col collapsed="false" customWidth="true" hidden="false" outlineLevel="0" max="9470" min="9470" style="5" width="10.57"/>
    <col collapsed="false" customWidth="true" hidden="false" outlineLevel="0" max="9471" min="9471" style="5" width="12.15"/>
    <col collapsed="false" customWidth="true" hidden="false" outlineLevel="0" max="9473" min="9473" style="5" width="11.14"/>
    <col collapsed="false" customWidth="true" hidden="false" outlineLevel="0" max="9474" min="9474" style="5" width="11.43"/>
    <col collapsed="false" customWidth="true" hidden="false" outlineLevel="0" max="9475" min="9475" style="5" width="13.71"/>
    <col collapsed="false" customWidth="true" hidden="false" outlineLevel="0" max="9476" min="9476" style="5" width="15.85"/>
    <col collapsed="false" customWidth="true" hidden="false" outlineLevel="0" max="9714" min="9714" style="5" width="9.57"/>
    <col collapsed="false" customWidth="true" hidden="false" outlineLevel="0" max="9715" min="9715" style="5" width="30"/>
    <col collapsed="false" customWidth="true" hidden="false" outlineLevel="0" max="9716" min="9716" style="5" width="48.29"/>
    <col collapsed="false" customWidth="true" hidden="false" outlineLevel="0" max="9717" min="9717" style="5" width="6.85"/>
    <col collapsed="false" customWidth="true" hidden="false" outlineLevel="0" max="9718" min="9718" style="5" width="11.57"/>
    <col collapsed="false" customWidth="true" hidden="false" outlineLevel="0" max="9720" min="9719" style="5" width="13.86"/>
    <col collapsed="false" customWidth="true" hidden="false" outlineLevel="0" max="9721" min="9721" style="5" width="12"/>
    <col collapsed="false" customWidth="true" hidden="false" outlineLevel="0" max="9722" min="9722" style="5" width="44.29"/>
    <col collapsed="false" customWidth="true" hidden="false" outlineLevel="0" max="9723" min="9723" style="5" width="26.57"/>
    <col collapsed="false" customWidth="true" hidden="false" outlineLevel="0" max="9724" min="9724" style="5" width="18"/>
    <col collapsed="false" customWidth="true" hidden="false" outlineLevel="0" max="9726" min="9726" style="5" width="10.57"/>
    <col collapsed="false" customWidth="true" hidden="false" outlineLevel="0" max="9727" min="9727" style="5" width="12.15"/>
    <col collapsed="false" customWidth="true" hidden="false" outlineLevel="0" max="9729" min="9729" style="5" width="11.14"/>
    <col collapsed="false" customWidth="true" hidden="false" outlineLevel="0" max="9730" min="9730" style="5" width="11.43"/>
    <col collapsed="false" customWidth="true" hidden="false" outlineLevel="0" max="9731" min="9731" style="5" width="13.71"/>
    <col collapsed="false" customWidth="true" hidden="false" outlineLevel="0" max="9732" min="9732" style="5" width="15.85"/>
    <col collapsed="false" customWidth="true" hidden="false" outlineLevel="0" max="9970" min="9970" style="5" width="9.57"/>
    <col collapsed="false" customWidth="true" hidden="false" outlineLevel="0" max="9971" min="9971" style="5" width="30"/>
    <col collapsed="false" customWidth="true" hidden="false" outlineLevel="0" max="9972" min="9972" style="5" width="48.29"/>
    <col collapsed="false" customWidth="true" hidden="false" outlineLevel="0" max="9973" min="9973" style="5" width="6.85"/>
    <col collapsed="false" customWidth="true" hidden="false" outlineLevel="0" max="9974" min="9974" style="5" width="11.57"/>
    <col collapsed="false" customWidth="true" hidden="false" outlineLevel="0" max="9976" min="9975" style="5" width="13.86"/>
    <col collapsed="false" customWidth="true" hidden="false" outlineLevel="0" max="9977" min="9977" style="5" width="12"/>
    <col collapsed="false" customWidth="true" hidden="false" outlineLevel="0" max="9978" min="9978" style="5" width="44.29"/>
    <col collapsed="false" customWidth="true" hidden="false" outlineLevel="0" max="9979" min="9979" style="5" width="26.57"/>
    <col collapsed="false" customWidth="true" hidden="false" outlineLevel="0" max="9980" min="9980" style="5" width="18"/>
    <col collapsed="false" customWidth="true" hidden="false" outlineLevel="0" max="9982" min="9982" style="5" width="10.57"/>
    <col collapsed="false" customWidth="true" hidden="false" outlineLevel="0" max="9983" min="9983" style="5" width="12.15"/>
    <col collapsed="false" customWidth="true" hidden="false" outlineLevel="0" max="9985" min="9985" style="5" width="11.14"/>
    <col collapsed="false" customWidth="true" hidden="false" outlineLevel="0" max="9986" min="9986" style="5" width="11.43"/>
    <col collapsed="false" customWidth="true" hidden="false" outlineLevel="0" max="9987" min="9987" style="5" width="13.71"/>
    <col collapsed="false" customWidth="true" hidden="false" outlineLevel="0" max="9988" min="9988" style="5" width="15.85"/>
    <col collapsed="false" customWidth="true" hidden="false" outlineLevel="0" max="10226" min="10226" style="5" width="9.57"/>
    <col collapsed="false" customWidth="true" hidden="false" outlineLevel="0" max="10227" min="10227" style="5" width="30"/>
    <col collapsed="false" customWidth="true" hidden="false" outlineLevel="0" max="10228" min="10228" style="5" width="48.29"/>
    <col collapsed="false" customWidth="true" hidden="false" outlineLevel="0" max="10229" min="10229" style="5" width="6.85"/>
    <col collapsed="false" customWidth="true" hidden="false" outlineLevel="0" max="10230" min="10230" style="5" width="11.57"/>
    <col collapsed="false" customWidth="true" hidden="false" outlineLevel="0" max="10232" min="10231" style="5" width="13.86"/>
    <col collapsed="false" customWidth="true" hidden="false" outlineLevel="0" max="10233" min="10233" style="5" width="12"/>
    <col collapsed="false" customWidth="true" hidden="false" outlineLevel="0" max="10234" min="10234" style="5" width="44.29"/>
    <col collapsed="false" customWidth="true" hidden="false" outlineLevel="0" max="10235" min="10235" style="5" width="26.57"/>
    <col collapsed="false" customWidth="true" hidden="false" outlineLevel="0" max="10236" min="10236" style="5" width="18"/>
    <col collapsed="false" customWidth="true" hidden="false" outlineLevel="0" max="10238" min="10238" style="5" width="10.57"/>
    <col collapsed="false" customWidth="true" hidden="false" outlineLevel="0" max="10239" min="10239" style="5" width="12.15"/>
    <col collapsed="false" customWidth="true" hidden="false" outlineLevel="0" max="10241" min="10241" style="5" width="11.14"/>
    <col collapsed="false" customWidth="true" hidden="false" outlineLevel="0" max="10242" min="10242" style="5" width="11.43"/>
    <col collapsed="false" customWidth="true" hidden="false" outlineLevel="0" max="10243" min="10243" style="5" width="13.71"/>
    <col collapsed="false" customWidth="true" hidden="false" outlineLevel="0" max="10244" min="10244" style="5" width="15.85"/>
    <col collapsed="false" customWidth="true" hidden="false" outlineLevel="0" max="10482" min="10482" style="5" width="9.57"/>
    <col collapsed="false" customWidth="true" hidden="false" outlineLevel="0" max="10483" min="10483" style="5" width="30"/>
    <col collapsed="false" customWidth="true" hidden="false" outlineLevel="0" max="10484" min="10484" style="5" width="48.29"/>
    <col collapsed="false" customWidth="true" hidden="false" outlineLevel="0" max="10485" min="10485" style="5" width="6.85"/>
    <col collapsed="false" customWidth="true" hidden="false" outlineLevel="0" max="10486" min="10486" style="5" width="11.57"/>
    <col collapsed="false" customWidth="true" hidden="false" outlineLevel="0" max="10488" min="10487" style="5" width="13.86"/>
    <col collapsed="false" customWidth="true" hidden="false" outlineLevel="0" max="10489" min="10489" style="5" width="12"/>
    <col collapsed="false" customWidth="true" hidden="false" outlineLevel="0" max="10490" min="10490" style="5" width="44.29"/>
    <col collapsed="false" customWidth="true" hidden="false" outlineLevel="0" max="10491" min="10491" style="5" width="26.57"/>
    <col collapsed="false" customWidth="true" hidden="false" outlineLevel="0" max="10492" min="10492" style="5" width="18"/>
    <col collapsed="false" customWidth="true" hidden="false" outlineLevel="0" max="10494" min="10494" style="5" width="10.57"/>
    <col collapsed="false" customWidth="true" hidden="false" outlineLevel="0" max="10495" min="10495" style="5" width="12.15"/>
    <col collapsed="false" customWidth="true" hidden="false" outlineLevel="0" max="10497" min="10497" style="5" width="11.14"/>
    <col collapsed="false" customWidth="true" hidden="false" outlineLevel="0" max="10498" min="10498" style="5" width="11.43"/>
    <col collapsed="false" customWidth="true" hidden="false" outlineLevel="0" max="10499" min="10499" style="5" width="13.71"/>
    <col collapsed="false" customWidth="true" hidden="false" outlineLevel="0" max="10500" min="10500" style="5" width="15.85"/>
    <col collapsed="false" customWidth="true" hidden="false" outlineLevel="0" max="10738" min="10738" style="5" width="9.57"/>
    <col collapsed="false" customWidth="true" hidden="false" outlineLevel="0" max="10739" min="10739" style="5" width="30"/>
    <col collapsed="false" customWidth="true" hidden="false" outlineLevel="0" max="10740" min="10740" style="5" width="48.29"/>
    <col collapsed="false" customWidth="true" hidden="false" outlineLevel="0" max="10741" min="10741" style="5" width="6.85"/>
    <col collapsed="false" customWidth="true" hidden="false" outlineLevel="0" max="10742" min="10742" style="5" width="11.57"/>
    <col collapsed="false" customWidth="true" hidden="false" outlineLevel="0" max="10744" min="10743" style="5" width="13.86"/>
    <col collapsed="false" customWidth="true" hidden="false" outlineLevel="0" max="10745" min="10745" style="5" width="12"/>
    <col collapsed="false" customWidth="true" hidden="false" outlineLevel="0" max="10746" min="10746" style="5" width="44.29"/>
    <col collapsed="false" customWidth="true" hidden="false" outlineLevel="0" max="10747" min="10747" style="5" width="26.57"/>
    <col collapsed="false" customWidth="true" hidden="false" outlineLevel="0" max="10748" min="10748" style="5" width="18"/>
    <col collapsed="false" customWidth="true" hidden="false" outlineLevel="0" max="10750" min="10750" style="5" width="10.57"/>
    <col collapsed="false" customWidth="true" hidden="false" outlineLevel="0" max="10751" min="10751" style="5" width="12.15"/>
    <col collapsed="false" customWidth="true" hidden="false" outlineLevel="0" max="10753" min="10753" style="5" width="11.14"/>
    <col collapsed="false" customWidth="true" hidden="false" outlineLevel="0" max="10754" min="10754" style="5" width="11.43"/>
    <col collapsed="false" customWidth="true" hidden="false" outlineLevel="0" max="10755" min="10755" style="5" width="13.71"/>
    <col collapsed="false" customWidth="true" hidden="false" outlineLevel="0" max="10756" min="10756" style="5" width="15.85"/>
    <col collapsed="false" customWidth="true" hidden="false" outlineLevel="0" max="10994" min="10994" style="5" width="9.57"/>
    <col collapsed="false" customWidth="true" hidden="false" outlineLevel="0" max="10995" min="10995" style="5" width="30"/>
    <col collapsed="false" customWidth="true" hidden="false" outlineLevel="0" max="10996" min="10996" style="5" width="48.29"/>
    <col collapsed="false" customWidth="true" hidden="false" outlineLevel="0" max="10997" min="10997" style="5" width="6.85"/>
    <col collapsed="false" customWidth="true" hidden="false" outlineLevel="0" max="10998" min="10998" style="5" width="11.57"/>
    <col collapsed="false" customWidth="true" hidden="false" outlineLevel="0" max="11000" min="10999" style="5" width="13.86"/>
    <col collapsed="false" customWidth="true" hidden="false" outlineLevel="0" max="11001" min="11001" style="5" width="12"/>
    <col collapsed="false" customWidth="true" hidden="false" outlineLevel="0" max="11002" min="11002" style="5" width="44.29"/>
    <col collapsed="false" customWidth="true" hidden="false" outlineLevel="0" max="11003" min="11003" style="5" width="26.57"/>
    <col collapsed="false" customWidth="true" hidden="false" outlineLevel="0" max="11004" min="11004" style="5" width="18"/>
    <col collapsed="false" customWidth="true" hidden="false" outlineLevel="0" max="11006" min="11006" style="5" width="10.57"/>
    <col collapsed="false" customWidth="true" hidden="false" outlineLevel="0" max="11007" min="11007" style="5" width="12.15"/>
    <col collapsed="false" customWidth="true" hidden="false" outlineLevel="0" max="11009" min="11009" style="5" width="11.14"/>
    <col collapsed="false" customWidth="true" hidden="false" outlineLevel="0" max="11010" min="11010" style="5" width="11.43"/>
    <col collapsed="false" customWidth="true" hidden="false" outlineLevel="0" max="11011" min="11011" style="5" width="13.71"/>
    <col collapsed="false" customWidth="true" hidden="false" outlineLevel="0" max="11012" min="11012" style="5" width="15.85"/>
    <col collapsed="false" customWidth="true" hidden="false" outlineLevel="0" max="11250" min="11250" style="5" width="9.57"/>
    <col collapsed="false" customWidth="true" hidden="false" outlineLevel="0" max="11251" min="11251" style="5" width="30"/>
    <col collapsed="false" customWidth="true" hidden="false" outlineLevel="0" max="11252" min="11252" style="5" width="48.29"/>
    <col collapsed="false" customWidth="true" hidden="false" outlineLevel="0" max="11253" min="11253" style="5" width="6.85"/>
    <col collapsed="false" customWidth="true" hidden="false" outlineLevel="0" max="11254" min="11254" style="5" width="11.57"/>
    <col collapsed="false" customWidth="true" hidden="false" outlineLevel="0" max="11256" min="11255" style="5" width="13.86"/>
    <col collapsed="false" customWidth="true" hidden="false" outlineLevel="0" max="11257" min="11257" style="5" width="12"/>
    <col collapsed="false" customWidth="true" hidden="false" outlineLevel="0" max="11258" min="11258" style="5" width="44.29"/>
    <col collapsed="false" customWidth="true" hidden="false" outlineLevel="0" max="11259" min="11259" style="5" width="26.57"/>
    <col collapsed="false" customWidth="true" hidden="false" outlineLevel="0" max="11260" min="11260" style="5" width="18"/>
    <col collapsed="false" customWidth="true" hidden="false" outlineLevel="0" max="11262" min="11262" style="5" width="10.57"/>
    <col collapsed="false" customWidth="true" hidden="false" outlineLevel="0" max="11263" min="11263" style="5" width="12.15"/>
    <col collapsed="false" customWidth="true" hidden="false" outlineLevel="0" max="11265" min="11265" style="5" width="11.14"/>
    <col collapsed="false" customWidth="true" hidden="false" outlineLevel="0" max="11266" min="11266" style="5" width="11.43"/>
    <col collapsed="false" customWidth="true" hidden="false" outlineLevel="0" max="11267" min="11267" style="5" width="13.71"/>
    <col collapsed="false" customWidth="true" hidden="false" outlineLevel="0" max="11268" min="11268" style="5" width="15.85"/>
    <col collapsed="false" customWidth="true" hidden="false" outlineLevel="0" max="11506" min="11506" style="5" width="9.57"/>
    <col collapsed="false" customWidth="true" hidden="false" outlineLevel="0" max="11507" min="11507" style="5" width="30"/>
    <col collapsed="false" customWidth="true" hidden="false" outlineLevel="0" max="11508" min="11508" style="5" width="48.29"/>
    <col collapsed="false" customWidth="true" hidden="false" outlineLevel="0" max="11509" min="11509" style="5" width="6.85"/>
    <col collapsed="false" customWidth="true" hidden="false" outlineLevel="0" max="11510" min="11510" style="5" width="11.57"/>
    <col collapsed="false" customWidth="true" hidden="false" outlineLevel="0" max="11512" min="11511" style="5" width="13.86"/>
    <col collapsed="false" customWidth="true" hidden="false" outlineLevel="0" max="11513" min="11513" style="5" width="12"/>
    <col collapsed="false" customWidth="true" hidden="false" outlineLevel="0" max="11514" min="11514" style="5" width="44.29"/>
    <col collapsed="false" customWidth="true" hidden="false" outlineLevel="0" max="11515" min="11515" style="5" width="26.57"/>
    <col collapsed="false" customWidth="true" hidden="false" outlineLevel="0" max="11516" min="11516" style="5" width="18"/>
    <col collapsed="false" customWidth="true" hidden="false" outlineLevel="0" max="11518" min="11518" style="5" width="10.57"/>
    <col collapsed="false" customWidth="true" hidden="false" outlineLevel="0" max="11519" min="11519" style="5" width="12.15"/>
    <col collapsed="false" customWidth="true" hidden="false" outlineLevel="0" max="11521" min="11521" style="5" width="11.14"/>
    <col collapsed="false" customWidth="true" hidden="false" outlineLevel="0" max="11522" min="11522" style="5" width="11.43"/>
    <col collapsed="false" customWidth="true" hidden="false" outlineLevel="0" max="11523" min="11523" style="5" width="13.71"/>
    <col collapsed="false" customWidth="true" hidden="false" outlineLevel="0" max="11524" min="11524" style="5" width="15.85"/>
    <col collapsed="false" customWidth="true" hidden="false" outlineLevel="0" max="11762" min="11762" style="5" width="9.57"/>
    <col collapsed="false" customWidth="true" hidden="false" outlineLevel="0" max="11763" min="11763" style="5" width="30"/>
    <col collapsed="false" customWidth="true" hidden="false" outlineLevel="0" max="11764" min="11764" style="5" width="48.29"/>
    <col collapsed="false" customWidth="true" hidden="false" outlineLevel="0" max="11765" min="11765" style="5" width="6.85"/>
    <col collapsed="false" customWidth="true" hidden="false" outlineLevel="0" max="11766" min="11766" style="5" width="11.57"/>
    <col collapsed="false" customWidth="true" hidden="false" outlineLevel="0" max="11768" min="11767" style="5" width="13.86"/>
    <col collapsed="false" customWidth="true" hidden="false" outlineLevel="0" max="11769" min="11769" style="5" width="12"/>
    <col collapsed="false" customWidth="true" hidden="false" outlineLevel="0" max="11770" min="11770" style="5" width="44.29"/>
    <col collapsed="false" customWidth="true" hidden="false" outlineLevel="0" max="11771" min="11771" style="5" width="26.57"/>
    <col collapsed="false" customWidth="true" hidden="false" outlineLevel="0" max="11772" min="11772" style="5" width="18"/>
    <col collapsed="false" customWidth="true" hidden="false" outlineLevel="0" max="11774" min="11774" style="5" width="10.57"/>
    <col collapsed="false" customWidth="true" hidden="false" outlineLevel="0" max="11775" min="11775" style="5" width="12.15"/>
    <col collapsed="false" customWidth="true" hidden="false" outlineLevel="0" max="11777" min="11777" style="5" width="11.14"/>
    <col collapsed="false" customWidth="true" hidden="false" outlineLevel="0" max="11778" min="11778" style="5" width="11.43"/>
    <col collapsed="false" customWidth="true" hidden="false" outlineLevel="0" max="11779" min="11779" style="5" width="13.71"/>
    <col collapsed="false" customWidth="true" hidden="false" outlineLevel="0" max="11780" min="11780" style="5" width="15.85"/>
    <col collapsed="false" customWidth="true" hidden="false" outlineLevel="0" max="12018" min="12018" style="5" width="9.57"/>
    <col collapsed="false" customWidth="true" hidden="false" outlineLevel="0" max="12019" min="12019" style="5" width="30"/>
    <col collapsed="false" customWidth="true" hidden="false" outlineLevel="0" max="12020" min="12020" style="5" width="48.29"/>
    <col collapsed="false" customWidth="true" hidden="false" outlineLevel="0" max="12021" min="12021" style="5" width="6.85"/>
    <col collapsed="false" customWidth="true" hidden="false" outlineLevel="0" max="12022" min="12022" style="5" width="11.57"/>
    <col collapsed="false" customWidth="true" hidden="false" outlineLevel="0" max="12024" min="12023" style="5" width="13.86"/>
    <col collapsed="false" customWidth="true" hidden="false" outlineLevel="0" max="12025" min="12025" style="5" width="12"/>
    <col collapsed="false" customWidth="true" hidden="false" outlineLevel="0" max="12026" min="12026" style="5" width="44.29"/>
    <col collapsed="false" customWidth="true" hidden="false" outlineLevel="0" max="12027" min="12027" style="5" width="26.57"/>
    <col collapsed="false" customWidth="true" hidden="false" outlineLevel="0" max="12028" min="12028" style="5" width="18"/>
    <col collapsed="false" customWidth="true" hidden="false" outlineLevel="0" max="12030" min="12030" style="5" width="10.57"/>
    <col collapsed="false" customWidth="true" hidden="false" outlineLevel="0" max="12031" min="12031" style="5" width="12.15"/>
    <col collapsed="false" customWidth="true" hidden="false" outlineLevel="0" max="12033" min="12033" style="5" width="11.14"/>
    <col collapsed="false" customWidth="true" hidden="false" outlineLevel="0" max="12034" min="12034" style="5" width="11.43"/>
    <col collapsed="false" customWidth="true" hidden="false" outlineLevel="0" max="12035" min="12035" style="5" width="13.71"/>
    <col collapsed="false" customWidth="true" hidden="false" outlineLevel="0" max="12036" min="12036" style="5" width="15.85"/>
    <col collapsed="false" customWidth="true" hidden="false" outlineLevel="0" max="12274" min="12274" style="5" width="9.57"/>
    <col collapsed="false" customWidth="true" hidden="false" outlineLevel="0" max="12275" min="12275" style="5" width="30"/>
    <col collapsed="false" customWidth="true" hidden="false" outlineLevel="0" max="12276" min="12276" style="5" width="48.29"/>
    <col collapsed="false" customWidth="true" hidden="false" outlineLevel="0" max="12277" min="12277" style="5" width="6.85"/>
    <col collapsed="false" customWidth="true" hidden="false" outlineLevel="0" max="12278" min="12278" style="5" width="11.57"/>
    <col collapsed="false" customWidth="true" hidden="false" outlineLevel="0" max="12280" min="12279" style="5" width="13.86"/>
    <col collapsed="false" customWidth="true" hidden="false" outlineLevel="0" max="12281" min="12281" style="5" width="12"/>
    <col collapsed="false" customWidth="true" hidden="false" outlineLevel="0" max="12282" min="12282" style="5" width="44.29"/>
    <col collapsed="false" customWidth="true" hidden="false" outlineLevel="0" max="12283" min="12283" style="5" width="26.57"/>
    <col collapsed="false" customWidth="true" hidden="false" outlineLevel="0" max="12284" min="12284" style="5" width="18"/>
    <col collapsed="false" customWidth="true" hidden="false" outlineLevel="0" max="12286" min="12286" style="5" width="10.57"/>
    <col collapsed="false" customWidth="true" hidden="false" outlineLevel="0" max="12287" min="12287" style="5" width="12.15"/>
    <col collapsed="false" customWidth="true" hidden="false" outlineLevel="0" max="12289" min="12289" style="5" width="11.14"/>
    <col collapsed="false" customWidth="true" hidden="false" outlineLevel="0" max="12290" min="12290" style="5" width="11.43"/>
    <col collapsed="false" customWidth="true" hidden="false" outlineLevel="0" max="12291" min="12291" style="5" width="13.71"/>
    <col collapsed="false" customWidth="true" hidden="false" outlineLevel="0" max="12292" min="12292" style="5" width="15.85"/>
    <col collapsed="false" customWidth="true" hidden="false" outlineLevel="0" max="12530" min="12530" style="5" width="9.57"/>
    <col collapsed="false" customWidth="true" hidden="false" outlineLevel="0" max="12531" min="12531" style="5" width="30"/>
    <col collapsed="false" customWidth="true" hidden="false" outlineLevel="0" max="12532" min="12532" style="5" width="48.29"/>
    <col collapsed="false" customWidth="true" hidden="false" outlineLevel="0" max="12533" min="12533" style="5" width="6.85"/>
    <col collapsed="false" customWidth="true" hidden="false" outlineLevel="0" max="12534" min="12534" style="5" width="11.57"/>
    <col collapsed="false" customWidth="true" hidden="false" outlineLevel="0" max="12536" min="12535" style="5" width="13.86"/>
    <col collapsed="false" customWidth="true" hidden="false" outlineLevel="0" max="12537" min="12537" style="5" width="12"/>
    <col collapsed="false" customWidth="true" hidden="false" outlineLevel="0" max="12538" min="12538" style="5" width="44.29"/>
    <col collapsed="false" customWidth="true" hidden="false" outlineLevel="0" max="12539" min="12539" style="5" width="26.57"/>
    <col collapsed="false" customWidth="true" hidden="false" outlineLevel="0" max="12540" min="12540" style="5" width="18"/>
    <col collapsed="false" customWidth="true" hidden="false" outlineLevel="0" max="12542" min="12542" style="5" width="10.57"/>
    <col collapsed="false" customWidth="true" hidden="false" outlineLevel="0" max="12543" min="12543" style="5" width="12.15"/>
    <col collapsed="false" customWidth="true" hidden="false" outlineLevel="0" max="12545" min="12545" style="5" width="11.14"/>
    <col collapsed="false" customWidth="true" hidden="false" outlineLevel="0" max="12546" min="12546" style="5" width="11.43"/>
    <col collapsed="false" customWidth="true" hidden="false" outlineLevel="0" max="12547" min="12547" style="5" width="13.71"/>
    <col collapsed="false" customWidth="true" hidden="false" outlineLevel="0" max="12548" min="12548" style="5" width="15.85"/>
    <col collapsed="false" customWidth="true" hidden="false" outlineLevel="0" max="12786" min="12786" style="5" width="9.57"/>
    <col collapsed="false" customWidth="true" hidden="false" outlineLevel="0" max="12787" min="12787" style="5" width="30"/>
    <col collapsed="false" customWidth="true" hidden="false" outlineLevel="0" max="12788" min="12788" style="5" width="48.29"/>
    <col collapsed="false" customWidth="true" hidden="false" outlineLevel="0" max="12789" min="12789" style="5" width="6.85"/>
    <col collapsed="false" customWidth="true" hidden="false" outlineLevel="0" max="12790" min="12790" style="5" width="11.57"/>
    <col collapsed="false" customWidth="true" hidden="false" outlineLevel="0" max="12792" min="12791" style="5" width="13.86"/>
    <col collapsed="false" customWidth="true" hidden="false" outlineLevel="0" max="12793" min="12793" style="5" width="12"/>
    <col collapsed="false" customWidth="true" hidden="false" outlineLevel="0" max="12794" min="12794" style="5" width="44.29"/>
    <col collapsed="false" customWidth="true" hidden="false" outlineLevel="0" max="12795" min="12795" style="5" width="26.57"/>
    <col collapsed="false" customWidth="true" hidden="false" outlineLevel="0" max="12796" min="12796" style="5" width="18"/>
    <col collapsed="false" customWidth="true" hidden="false" outlineLevel="0" max="12798" min="12798" style="5" width="10.57"/>
    <col collapsed="false" customWidth="true" hidden="false" outlineLevel="0" max="12799" min="12799" style="5" width="12.15"/>
    <col collapsed="false" customWidth="true" hidden="false" outlineLevel="0" max="12801" min="12801" style="5" width="11.14"/>
    <col collapsed="false" customWidth="true" hidden="false" outlineLevel="0" max="12802" min="12802" style="5" width="11.43"/>
    <col collapsed="false" customWidth="true" hidden="false" outlineLevel="0" max="12803" min="12803" style="5" width="13.71"/>
    <col collapsed="false" customWidth="true" hidden="false" outlineLevel="0" max="12804" min="12804" style="5" width="15.85"/>
    <col collapsed="false" customWidth="true" hidden="false" outlineLevel="0" max="13042" min="13042" style="5" width="9.57"/>
    <col collapsed="false" customWidth="true" hidden="false" outlineLevel="0" max="13043" min="13043" style="5" width="30"/>
    <col collapsed="false" customWidth="true" hidden="false" outlineLevel="0" max="13044" min="13044" style="5" width="48.29"/>
    <col collapsed="false" customWidth="true" hidden="false" outlineLevel="0" max="13045" min="13045" style="5" width="6.85"/>
    <col collapsed="false" customWidth="true" hidden="false" outlineLevel="0" max="13046" min="13046" style="5" width="11.57"/>
    <col collapsed="false" customWidth="true" hidden="false" outlineLevel="0" max="13048" min="13047" style="5" width="13.86"/>
    <col collapsed="false" customWidth="true" hidden="false" outlineLevel="0" max="13049" min="13049" style="5" width="12"/>
    <col collapsed="false" customWidth="true" hidden="false" outlineLevel="0" max="13050" min="13050" style="5" width="44.29"/>
    <col collapsed="false" customWidth="true" hidden="false" outlineLevel="0" max="13051" min="13051" style="5" width="26.57"/>
    <col collapsed="false" customWidth="true" hidden="false" outlineLevel="0" max="13052" min="13052" style="5" width="18"/>
    <col collapsed="false" customWidth="true" hidden="false" outlineLevel="0" max="13054" min="13054" style="5" width="10.57"/>
    <col collapsed="false" customWidth="true" hidden="false" outlineLevel="0" max="13055" min="13055" style="5" width="12.15"/>
    <col collapsed="false" customWidth="true" hidden="false" outlineLevel="0" max="13057" min="13057" style="5" width="11.14"/>
    <col collapsed="false" customWidth="true" hidden="false" outlineLevel="0" max="13058" min="13058" style="5" width="11.43"/>
    <col collapsed="false" customWidth="true" hidden="false" outlineLevel="0" max="13059" min="13059" style="5" width="13.71"/>
    <col collapsed="false" customWidth="true" hidden="false" outlineLevel="0" max="13060" min="13060" style="5" width="15.85"/>
    <col collapsed="false" customWidth="true" hidden="false" outlineLevel="0" max="13298" min="13298" style="5" width="9.57"/>
    <col collapsed="false" customWidth="true" hidden="false" outlineLevel="0" max="13299" min="13299" style="5" width="30"/>
    <col collapsed="false" customWidth="true" hidden="false" outlineLevel="0" max="13300" min="13300" style="5" width="48.29"/>
    <col collapsed="false" customWidth="true" hidden="false" outlineLevel="0" max="13301" min="13301" style="5" width="6.85"/>
    <col collapsed="false" customWidth="true" hidden="false" outlineLevel="0" max="13302" min="13302" style="5" width="11.57"/>
    <col collapsed="false" customWidth="true" hidden="false" outlineLevel="0" max="13304" min="13303" style="5" width="13.86"/>
    <col collapsed="false" customWidth="true" hidden="false" outlineLevel="0" max="13305" min="13305" style="5" width="12"/>
    <col collapsed="false" customWidth="true" hidden="false" outlineLevel="0" max="13306" min="13306" style="5" width="44.29"/>
    <col collapsed="false" customWidth="true" hidden="false" outlineLevel="0" max="13307" min="13307" style="5" width="26.57"/>
    <col collapsed="false" customWidth="true" hidden="false" outlineLevel="0" max="13308" min="13308" style="5" width="18"/>
    <col collapsed="false" customWidth="true" hidden="false" outlineLevel="0" max="13310" min="13310" style="5" width="10.57"/>
    <col collapsed="false" customWidth="true" hidden="false" outlineLevel="0" max="13311" min="13311" style="5" width="12.15"/>
    <col collapsed="false" customWidth="true" hidden="false" outlineLevel="0" max="13313" min="13313" style="5" width="11.14"/>
    <col collapsed="false" customWidth="true" hidden="false" outlineLevel="0" max="13314" min="13314" style="5" width="11.43"/>
    <col collapsed="false" customWidth="true" hidden="false" outlineLevel="0" max="13315" min="13315" style="5" width="13.71"/>
    <col collapsed="false" customWidth="true" hidden="false" outlineLevel="0" max="13316" min="13316" style="5" width="15.85"/>
    <col collapsed="false" customWidth="true" hidden="false" outlineLevel="0" max="13554" min="13554" style="5" width="9.57"/>
    <col collapsed="false" customWidth="true" hidden="false" outlineLevel="0" max="13555" min="13555" style="5" width="30"/>
    <col collapsed="false" customWidth="true" hidden="false" outlineLevel="0" max="13556" min="13556" style="5" width="48.29"/>
    <col collapsed="false" customWidth="true" hidden="false" outlineLevel="0" max="13557" min="13557" style="5" width="6.85"/>
    <col collapsed="false" customWidth="true" hidden="false" outlineLevel="0" max="13558" min="13558" style="5" width="11.57"/>
    <col collapsed="false" customWidth="true" hidden="false" outlineLevel="0" max="13560" min="13559" style="5" width="13.86"/>
    <col collapsed="false" customWidth="true" hidden="false" outlineLevel="0" max="13561" min="13561" style="5" width="12"/>
    <col collapsed="false" customWidth="true" hidden="false" outlineLevel="0" max="13562" min="13562" style="5" width="44.29"/>
    <col collapsed="false" customWidth="true" hidden="false" outlineLevel="0" max="13563" min="13563" style="5" width="26.57"/>
    <col collapsed="false" customWidth="true" hidden="false" outlineLevel="0" max="13564" min="13564" style="5" width="18"/>
    <col collapsed="false" customWidth="true" hidden="false" outlineLevel="0" max="13566" min="13566" style="5" width="10.57"/>
    <col collapsed="false" customWidth="true" hidden="false" outlineLevel="0" max="13567" min="13567" style="5" width="12.15"/>
    <col collapsed="false" customWidth="true" hidden="false" outlineLevel="0" max="13569" min="13569" style="5" width="11.14"/>
    <col collapsed="false" customWidth="true" hidden="false" outlineLevel="0" max="13570" min="13570" style="5" width="11.43"/>
    <col collapsed="false" customWidth="true" hidden="false" outlineLevel="0" max="13571" min="13571" style="5" width="13.71"/>
    <col collapsed="false" customWidth="true" hidden="false" outlineLevel="0" max="13572" min="13572" style="5" width="15.85"/>
    <col collapsed="false" customWidth="true" hidden="false" outlineLevel="0" max="13810" min="13810" style="5" width="9.57"/>
    <col collapsed="false" customWidth="true" hidden="false" outlineLevel="0" max="13811" min="13811" style="5" width="30"/>
    <col collapsed="false" customWidth="true" hidden="false" outlineLevel="0" max="13812" min="13812" style="5" width="48.29"/>
    <col collapsed="false" customWidth="true" hidden="false" outlineLevel="0" max="13813" min="13813" style="5" width="6.85"/>
    <col collapsed="false" customWidth="true" hidden="false" outlineLevel="0" max="13814" min="13814" style="5" width="11.57"/>
    <col collapsed="false" customWidth="true" hidden="false" outlineLevel="0" max="13816" min="13815" style="5" width="13.86"/>
    <col collapsed="false" customWidth="true" hidden="false" outlineLevel="0" max="13817" min="13817" style="5" width="12"/>
    <col collapsed="false" customWidth="true" hidden="false" outlineLevel="0" max="13818" min="13818" style="5" width="44.29"/>
    <col collapsed="false" customWidth="true" hidden="false" outlineLevel="0" max="13819" min="13819" style="5" width="26.57"/>
    <col collapsed="false" customWidth="true" hidden="false" outlineLevel="0" max="13820" min="13820" style="5" width="18"/>
    <col collapsed="false" customWidth="true" hidden="false" outlineLevel="0" max="13822" min="13822" style="5" width="10.57"/>
    <col collapsed="false" customWidth="true" hidden="false" outlineLevel="0" max="13823" min="13823" style="5" width="12.15"/>
    <col collapsed="false" customWidth="true" hidden="false" outlineLevel="0" max="13825" min="13825" style="5" width="11.14"/>
    <col collapsed="false" customWidth="true" hidden="false" outlineLevel="0" max="13826" min="13826" style="5" width="11.43"/>
    <col collapsed="false" customWidth="true" hidden="false" outlineLevel="0" max="13827" min="13827" style="5" width="13.71"/>
    <col collapsed="false" customWidth="true" hidden="false" outlineLevel="0" max="13828" min="13828" style="5" width="15.85"/>
    <col collapsed="false" customWidth="true" hidden="false" outlineLevel="0" max="14066" min="14066" style="5" width="9.57"/>
    <col collapsed="false" customWidth="true" hidden="false" outlineLevel="0" max="14067" min="14067" style="5" width="30"/>
    <col collapsed="false" customWidth="true" hidden="false" outlineLevel="0" max="14068" min="14068" style="5" width="48.29"/>
    <col collapsed="false" customWidth="true" hidden="false" outlineLevel="0" max="14069" min="14069" style="5" width="6.85"/>
    <col collapsed="false" customWidth="true" hidden="false" outlineLevel="0" max="14070" min="14070" style="5" width="11.57"/>
    <col collapsed="false" customWidth="true" hidden="false" outlineLevel="0" max="14072" min="14071" style="5" width="13.86"/>
    <col collapsed="false" customWidth="true" hidden="false" outlineLevel="0" max="14073" min="14073" style="5" width="12"/>
    <col collapsed="false" customWidth="true" hidden="false" outlineLevel="0" max="14074" min="14074" style="5" width="44.29"/>
    <col collapsed="false" customWidth="true" hidden="false" outlineLevel="0" max="14075" min="14075" style="5" width="26.57"/>
    <col collapsed="false" customWidth="true" hidden="false" outlineLevel="0" max="14076" min="14076" style="5" width="18"/>
    <col collapsed="false" customWidth="true" hidden="false" outlineLevel="0" max="14078" min="14078" style="5" width="10.57"/>
    <col collapsed="false" customWidth="true" hidden="false" outlineLevel="0" max="14079" min="14079" style="5" width="12.15"/>
    <col collapsed="false" customWidth="true" hidden="false" outlineLevel="0" max="14081" min="14081" style="5" width="11.14"/>
    <col collapsed="false" customWidth="true" hidden="false" outlineLevel="0" max="14082" min="14082" style="5" width="11.43"/>
    <col collapsed="false" customWidth="true" hidden="false" outlineLevel="0" max="14083" min="14083" style="5" width="13.71"/>
    <col collapsed="false" customWidth="true" hidden="false" outlineLevel="0" max="14084" min="14084" style="5" width="15.85"/>
    <col collapsed="false" customWidth="true" hidden="false" outlineLevel="0" max="14322" min="14322" style="5" width="9.57"/>
    <col collapsed="false" customWidth="true" hidden="false" outlineLevel="0" max="14323" min="14323" style="5" width="30"/>
    <col collapsed="false" customWidth="true" hidden="false" outlineLevel="0" max="14324" min="14324" style="5" width="48.29"/>
    <col collapsed="false" customWidth="true" hidden="false" outlineLevel="0" max="14325" min="14325" style="5" width="6.85"/>
    <col collapsed="false" customWidth="true" hidden="false" outlineLevel="0" max="14326" min="14326" style="5" width="11.57"/>
    <col collapsed="false" customWidth="true" hidden="false" outlineLevel="0" max="14328" min="14327" style="5" width="13.86"/>
    <col collapsed="false" customWidth="true" hidden="false" outlineLevel="0" max="14329" min="14329" style="5" width="12"/>
    <col collapsed="false" customWidth="true" hidden="false" outlineLevel="0" max="14330" min="14330" style="5" width="44.29"/>
    <col collapsed="false" customWidth="true" hidden="false" outlineLevel="0" max="14331" min="14331" style="5" width="26.57"/>
    <col collapsed="false" customWidth="true" hidden="false" outlineLevel="0" max="14332" min="14332" style="5" width="18"/>
    <col collapsed="false" customWidth="true" hidden="false" outlineLevel="0" max="14334" min="14334" style="5" width="10.57"/>
    <col collapsed="false" customWidth="true" hidden="false" outlineLevel="0" max="14335" min="14335" style="5" width="12.15"/>
    <col collapsed="false" customWidth="true" hidden="false" outlineLevel="0" max="14337" min="14337" style="5" width="11.14"/>
    <col collapsed="false" customWidth="true" hidden="false" outlineLevel="0" max="14338" min="14338" style="5" width="11.43"/>
    <col collapsed="false" customWidth="true" hidden="false" outlineLevel="0" max="14339" min="14339" style="5" width="13.71"/>
    <col collapsed="false" customWidth="true" hidden="false" outlineLevel="0" max="14340" min="14340" style="5" width="15.85"/>
    <col collapsed="false" customWidth="true" hidden="false" outlineLevel="0" max="14578" min="14578" style="5" width="9.57"/>
    <col collapsed="false" customWidth="true" hidden="false" outlineLevel="0" max="14579" min="14579" style="5" width="30"/>
    <col collapsed="false" customWidth="true" hidden="false" outlineLevel="0" max="14580" min="14580" style="5" width="48.29"/>
    <col collapsed="false" customWidth="true" hidden="false" outlineLevel="0" max="14581" min="14581" style="5" width="6.85"/>
    <col collapsed="false" customWidth="true" hidden="false" outlineLevel="0" max="14582" min="14582" style="5" width="11.57"/>
    <col collapsed="false" customWidth="true" hidden="false" outlineLevel="0" max="14584" min="14583" style="5" width="13.86"/>
    <col collapsed="false" customWidth="true" hidden="false" outlineLevel="0" max="14585" min="14585" style="5" width="12"/>
    <col collapsed="false" customWidth="true" hidden="false" outlineLevel="0" max="14586" min="14586" style="5" width="44.29"/>
    <col collapsed="false" customWidth="true" hidden="false" outlineLevel="0" max="14587" min="14587" style="5" width="26.57"/>
    <col collapsed="false" customWidth="true" hidden="false" outlineLevel="0" max="14588" min="14588" style="5" width="18"/>
    <col collapsed="false" customWidth="true" hidden="false" outlineLevel="0" max="14590" min="14590" style="5" width="10.57"/>
    <col collapsed="false" customWidth="true" hidden="false" outlineLevel="0" max="14591" min="14591" style="5" width="12.15"/>
    <col collapsed="false" customWidth="true" hidden="false" outlineLevel="0" max="14593" min="14593" style="5" width="11.14"/>
    <col collapsed="false" customWidth="true" hidden="false" outlineLevel="0" max="14594" min="14594" style="5" width="11.43"/>
    <col collapsed="false" customWidth="true" hidden="false" outlineLevel="0" max="14595" min="14595" style="5" width="13.71"/>
    <col collapsed="false" customWidth="true" hidden="false" outlineLevel="0" max="14596" min="14596" style="5" width="15.85"/>
    <col collapsed="false" customWidth="true" hidden="false" outlineLevel="0" max="14834" min="14834" style="5" width="9.57"/>
    <col collapsed="false" customWidth="true" hidden="false" outlineLevel="0" max="14835" min="14835" style="5" width="30"/>
    <col collapsed="false" customWidth="true" hidden="false" outlineLevel="0" max="14836" min="14836" style="5" width="48.29"/>
    <col collapsed="false" customWidth="true" hidden="false" outlineLevel="0" max="14837" min="14837" style="5" width="6.85"/>
    <col collapsed="false" customWidth="true" hidden="false" outlineLevel="0" max="14838" min="14838" style="5" width="11.57"/>
    <col collapsed="false" customWidth="true" hidden="false" outlineLevel="0" max="14840" min="14839" style="5" width="13.86"/>
    <col collapsed="false" customWidth="true" hidden="false" outlineLevel="0" max="14841" min="14841" style="5" width="12"/>
    <col collapsed="false" customWidth="true" hidden="false" outlineLevel="0" max="14842" min="14842" style="5" width="44.29"/>
    <col collapsed="false" customWidth="true" hidden="false" outlineLevel="0" max="14843" min="14843" style="5" width="26.57"/>
    <col collapsed="false" customWidth="true" hidden="false" outlineLevel="0" max="14844" min="14844" style="5" width="18"/>
    <col collapsed="false" customWidth="true" hidden="false" outlineLevel="0" max="14846" min="14846" style="5" width="10.57"/>
    <col collapsed="false" customWidth="true" hidden="false" outlineLevel="0" max="14847" min="14847" style="5" width="12.15"/>
    <col collapsed="false" customWidth="true" hidden="false" outlineLevel="0" max="14849" min="14849" style="5" width="11.14"/>
    <col collapsed="false" customWidth="true" hidden="false" outlineLevel="0" max="14850" min="14850" style="5" width="11.43"/>
    <col collapsed="false" customWidth="true" hidden="false" outlineLevel="0" max="14851" min="14851" style="5" width="13.71"/>
    <col collapsed="false" customWidth="true" hidden="false" outlineLevel="0" max="14852" min="14852" style="5" width="15.85"/>
    <col collapsed="false" customWidth="true" hidden="false" outlineLevel="0" max="15090" min="15090" style="5" width="9.57"/>
    <col collapsed="false" customWidth="true" hidden="false" outlineLevel="0" max="15091" min="15091" style="5" width="30"/>
    <col collapsed="false" customWidth="true" hidden="false" outlineLevel="0" max="15092" min="15092" style="5" width="48.29"/>
    <col collapsed="false" customWidth="true" hidden="false" outlineLevel="0" max="15093" min="15093" style="5" width="6.85"/>
    <col collapsed="false" customWidth="true" hidden="false" outlineLevel="0" max="15094" min="15094" style="5" width="11.57"/>
    <col collapsed="false" customWidth="true" hidden="false" outlineLevel="0" max="15096" min="15095" style="5" width="13.86"/>
    <col collapsed="false" customWidth="true" hidden="false" outlineLevel="0" max="15097" min="15097" style="5" width="12"/>
    <col collapsed="false" customWidth="true" hidden="false" outlineLevel="0" max="15098" min="15098" style="5" width="44.29"/>
    <col collapsed="false" customWidth="true" hidden="false" outlineLevel="0" max="15099" min="15099" style="5" width="26.57"/>
    <col collapsed="false" customWidth="true" hidden="false" outlineLevel="0" max="15100" min="15100" style="5" width="18"/>
    <col collapsed="false" customWidth="true" hidden="false" outlineLevel="0" max="15102" min="15102" style="5" width="10.57"/>
    <col collapsed="false" customWidth="true" hidden="false" outlineLevel="0" max="15103" min="15103" style="5" width="12.15"/>
    <col collapsed="false" customWidth="true" hidden="false" outlineLevel="0" max="15105" min="15105" style="5" width="11.14"/>
    <col collapsed="false" customWidth="true" hidden="false" outlineLevel="0" max="15106" min="15106" style="5" width="11.43"/>
    <col collapsed="false" customWidth="true" hidden="false" outlineLevel="0" max="15107" min="15107" style="5" width="13.71"/>
    <col collapsed="false" customWidth="true" hidden="false" outlineLevel="0" max="15108" min="15108" style="5" width="15.85"/>
    <col collapsed="false" customWidth="true" hidden="false" outlineLevel="0" max="15346" min="15346" style="5" width="9.57"/>
    <col collapsed="false" customWidth="true" hidden="false" outlineLevel="0" max="15347" min="15347" style="5" width="30"/>
    <col collapsed="false" customWidth="true" hidden="false" outlineLevel="0" max="15348" min="15348" style="5" width="48.29"/>
    <col collapsed="false" customWidth="true" hidden="false" outlineLevel="0" max="15349" min="15349" style="5" width="6.85"/>
    <col collapsed="false" customWidth="true" hidden="false" outlineLevel="0" max="15350" min="15350" style="5" width="11.57"/>
    <col collapsed="false" customWidth="true" hidden="false" outlineLevel="0" max="15352" min="15351" style="5" width="13.86"/>
    <col collapsed="false" customWidth="true" hidden="false" outlineLevel="0" max="15353" min="15353" style="5" width="12"/>
    <col collapsed="false" customWidth="true" hidden="false" outlineLevel="0" max="15354" min="15354" style="5" width="44.29"/>
    <col collapsed="false" customWidth="true" hidden="false" outlineLevel="0" max="15355" min="15355" style="5" width="26.57"/>
    <col collapsed="false" customWidth="true" hidden="false" outlineLevel="0" max="15356" min="15356" style="5" width="18"/>
    <col collapsed="false" customWidth="true" hidden="false" outlineLevel="0" max="15358" min="15358" style="5" width="10.57"/>
    <col collapsed="false" customWidth="true" hidden="false" outlineLevel="0" max="15359" min="15359" style="5" width="12.15"/>
    <col collapsed="false" customWidth="true" hidden="false" outlineLevel="0" max="15361" min="15361" style="5" width="11.14"/>
    <col collapsed="false" customWidth="true" hidden="false" outlineLevel="0" max="15362" min="15362" style="5" width="11.43"/>
    <col collapsed="false" customWidth="true" hidden="false" outlineLevel="0" max="15363" min="15363" style="5" width="13.71"/>
    <col collapsed="false" customWidth="true" hidden="false" outlineLevel="0" max="15364" min="15364" style="5" width="15.85"/>
    <col collapsed="false" customWidth="true" hidden="false" outlineLevel="0" max="15602" min="15602" style="5" width="9.57"/>
    <col collapsed="false" customWidth="true" hidden="false" outlineLevel="0" max="15603" min="15603" style="5" width="30"/>
    <col collapsed="false" customWidth="true" hidden="false" outlineLevel="0" max="15604" min="15604" style="5" width="48.29"/>
    <col collapsed="false" customWidth="true" hidden="false" outlineLevel="0" max="15605" min="15605" style="5" width="6.85"/>
    <col collapsed="false" customWidth="true" hidden="false" outlineLevel="0" max="15606" min="15606" style="5" width="11.57"/>
    <col collapsed="false" customWidth="true" hidden="false" outlineLevel="0" max="15608" min="15607" style="5" width="13.86"/>
    <col collapsed="false" customWidth="true" hidden="false" outlineLevel="0" max="15609" min="15609" style="5" width="12"/>
    <col collapsed="false" customWidth="true" hidden="false" outlineLevel="0" max="15610" min="15610" style="5" width="44.29"/>
    <col collapsed="false" customWidth="true" hidden="false" outlineLevel="0" max="15611" min="15611" style="5" width="26.57"/>
    <col collapsed="false" customWidth="true" hidden="false" outlineLevel="0" max="15612" min="15612" style="5" width="18"/>
    <col collapsed="false" customWidth="true" hidden="false" outlineLevel="0" max="15614" min="15614" style="5" width="10.57"/>
    <col collapsed="false" customWidth="true" hidden="false" outlineLevel="0" max="15615" min="15615" style="5" width="12.15"/>
    <col collapsed="false" customWidth="true" hidden="false" outlineLevel="0" max="15617" min="15617" style="5" width="11.14"/>
    <col collapsed="false" customWidth="true" hidden="false" outlineLevel="0" max="15618" min="15618" style="5" width="11.43"/>
    <col collapsed="false" customWidth="true" hidden="false" outlineLevel="0" max="15619" min="15619" style="5" width="13.71"/>
    <col collapsed="false" customWidth="true" hidden="false" outlineLevel="0" max="15620" min="15620" style="5" width="15.85"/>
    <col collapsed="false" customWidth="true" hidden="false" outlineLevel="0" max="15858" min="15858" style="5" width="9.57"/>
    <col collapsed="false" customWidth="true" hidden="false" outlineLevel="0" max="15859" min="15859" style="5" width="30"/>
    <col collapsed="false" customWidth="true" hidden="false" outlineLevel="0" max="15860" min="15860" style="5" width="48.29"/>
    <col collapsed="false" customWidth="true" hidden="false" outlineLevel="0" max="15861" min="15861" style="5" width="6.85"/>
    <col collapsed="false" customWidth="true" hidden="false" outlineLevel="0" max="15862" min="15862" style="5" width="11.57"/>
    <col collapsed="false" customWidth="true" hidden="false" outlineLevel="0" max="15864" min="15863" style="5" width="13.86"/>
    <col collapsed="false" customWidth="true" hidden="false" outlineLevel="0" max="15865" min="15865" style="5" width="12"/>
    <col collapsed="false" customWidth="true" hidden="false" outlineLevel="0" max="15866" min="15866" style="5" width="44.29"/>
    <col collapsed="false" customWidth="true" hidden="false" outlineLevel="0" max="15867" min="15867" style="5" width="26.57"/>
    <col collapsed="false" customWidth="true" hidden="false" outlineLevel="0" max="15868" min="15868" style="5" width="18"/>
    <col collapsed="false" customWidth="true" hidden="false" outlineLevel="0" max="15870" min="15870" style="5" width="10.57"/>
    <col collapsed="false" customWidth="true" hidden="false" outlineLevel="0" max="15871" min="15871" style="5" width="12.15"/>
    <col collapsed="false" customWidth="true" hidden="false" outlineLevel="0" max="15873" min="15873" style="5" width="11.14"/>
    <col collapsed="false" customWidth="true" hidden="false" outlineLevel="0" max="15874" min="15874" style="5" width="11.43"/>
    <col collapsed="false" customWidth="true" hidden="false" outlineLevel="0" max="15875" min="15875" style="5" width="13.71"/>
    <col collapsed="false" customWidth="true" hidden="false" outlineLevel="0" max="15876" min="15876" style="5" width="15.85"/>
    <col collapsed="false" customWidth="true" hidden="false" outlineLevel="0" max="16114" min="16114" style="5" width="9.57"/>
    <col collapsed="false" customWidth="true" hidden="false" outlineLevel="0" max="16115" min="16115" style="5" width="30"/>
    <col collapsed="false" customWidth="true" hidden="false" outlineLevel="0" max="16116" min="16116" style="5" width="48.29"/>
    <col collapsed="false" customWidth="true" hidden="false" outlineLevel="0" max="16117" min="16117" style="5" width="6.85"/>
    <col collapsed="false" customWidth="true" hidden="false" outlineLevel="0" max="16118" min="16118" style="5" width="11.57"/>
    <col collapsed="false" customWidth="true" hidden="false" outlineLevel="0" max="16120" min="16119" style="5" width="13.86"/>
    <col collapsed="false" customWidth="true" hidden="false" outlineLevel="0" max="16121" min="16121" style="5" width="12"/>
    <col collapsed="false" customWidth="true" hidden="false" outlineLevel="0" max="16122" min="16122" style="5" width="44.29"/>
    <col collapsed="false" customWidth="true" hidden="false" outlineLevel="0" max="16123" min="16123" style="5" width="26.57"/>
    <col collapsed="false" customWidth="true" hidden="false" outlineLevel="0" max="16124" min="16124" style="5" width="18"/>
    <col collapsed="false" customWidth="true" hidden="false" outlineLevel="0" max="16126" min="16126" style="5" width="10.57"/>
    <col collapsed="false" customWidth="true" hidden="false" outlineLevel="0" max="16127" min="16127" style="5" width="12.15"/>
    <col collapsed="false" customWidth="true" hidden="false" outlineLevel="0" max="16129" min="16129" style="5" width="11.14"/>
    <col collapsed="false" customWidth="true" hidden="false" outlineLevel="0" max="16130" min="16130" style="5" width="11.43"/>
    <col collapsed="false" customWidth="true" hidden="false" outlineLevel="0" max="16131" min="16131" style="5" width="13.71"/>
    <col collapsed="false" customWidth="true" hidden="false" outlineLevel="0" max="16132" min="16132" style="5" width="15.85"/>
  </cols>
  <sheetData>
    <row r="1" s="9" customFormat="true" ht="28.5" hidden="false" customHeight="true" outlineLevel="0" collapsed="false">
      <c r="A1" s="8" t="s">
        <v>0</v>
      </c>
      <c r="B1" s="8"/>
      <c r="C1" s="8"/>
      <c r="D1" s="8"/>
      <c r="E1" s="8"/>
      <c r="F1" s="8"/>
      <c r="G1" s="8"/>
      <c r="Q1" s="10"/>
      <c r="R1" s="10"/>
      <c r="V1" s="11"/>
    </row>
    <row r="2" s="9" customFormat="true" ht="15.75" hidden="false" customHeight="true" outlineLevel="0" collapsed="false">
      <c r="A2" s="12" t="s">
        <v>1</v>
      </c>
      <c r="B2" s="12"/>
      <c r="C2" s="12"/>
      <c r="D2" s="12"/>
      <c r="E2" s="12"/>
      <c r="F2" s="12"/>
      <c r="G2" s="12"/>
      <c r="Q2" s="10"/>
      <c r="R2" s="10"/>
      <c r="V2" s="11"/>
    </row>
    <row r="3" s="9" customFormat="true" ht="15.75" hidden="false" customHeight="true" outlineLevel="0" collapsed="false">
      <c r="A3" s="13" t="s">
        <v>2</v>
      </c>
      <c r="B3" s="13"/>
      <c r="C3" s="13"/>
      <c r="D3" s="13"/>
      <c r="E3" s="13"/>
      <c r="F3" s="13"/>
      <c r="G3" s="13"/>
      <c r="Q3" s="10"/>
      <c r="R3" s="10"/>
      <c r="V3" s="11"/>
    </row>
    <row r="4" s="9" customFormat="true" ht="15" hidden="false" customHeight="true" outlineLevel="0" collapsed="false">
      <c r="A4" s="14" t="s">
        <v>3</v>
      </c>
      <c r="B4" s="14"/>
      <c r="C4" s="14"/>
      <c r="D4" s="14"/>
      <c r="E4" s="14"/>
      <c r="F4" s="15" t="s">
        <v>4</v>
      </c>
      <c r="G4" s="15"/>
      <c r="Q4" s="10"/>
      <c r="R4" s="10"/>
      <c r="V4" s="11"/>
    </row>
    <row r="5" s="9" customFormat="true" ht="15" hidden="false" customHeight="true" outlineLevel="0" collapsed="false">
      <c r="A5" s="14" t="s">
        <v>5</v>
      </c>
      <c r="B5" s="14"/>
      <c r="C5" s="14"/>
      <c r="D5" s="14"/>
      <c r="E5" s="14"/>
      <c r="F5" s="15" t="s">
        <v>6</v>
      </c>
      <c r="G5" s="15"/>
      <c r="Q5" s="10"/>
      <c r="R5" s="10"/>
      <c r="V5" s="11"/>
    </row>
    <row r="6" s="9" customFormat="true" ht="15" hidden="false" customHeight="true" outlineLevel="0" collapsed="false">
      <c r="A6" s="16"/>
      <c r="B6" s="17"/>
      <c r="C6" s="17"/>
      <c r="D6" s="17"/>
      <c r="E6" s="18"/>
      <c r="F6" s="15" t="s">
        <v>7</v>
      </c>
      <c r="G6" s="15"/>
      <c r="Q6" s="10"/>
      <c r="R6" s="10"/>
      <c r="V6" s="11"/>
    </row>
    <row r="7" customFormat="false" ht="15" hidden="false" customHeight="false" outlineLevel="0" collapsed="false">
      <c r="A7" s="19" t="s">
        <v>8</v>
      </c>
      <c r="B7" s="20"/>
      <c r="C7" s="20" t="s">
        <v>9</v>
      </c>
      <c r="D7" s="20" t="s">
        <v>10</v>
      </c>
      <c r="E7" s="21"/>
      <c r="F7" s="21"/>
      <c r="G7" s="21" t="s">
        <v>11</v>
      </c>
      <c r="H7" s="5"/>
      <c r="T7" s="22" t="s">
        <v>12</v>
      </c>
      <c r="U7" s="22" t="s">
        <v>13</v>
      </c>
      <c r="V7" s="23" t="s">
        <v>14</v>
      </c>
      <c r="W7" s="24" t="s">
        <v>15</v>
      </c>
    </row>
    <row r="8" customFormat="false" ht="15" hidden="false" customHeight="false" outlineLevel="0" collapsed="false">
      <c r="A8" s="25" t="s">
        <v>16</v>
      </c>
      <c r="B8" s="26"/>
      <c r="C8" s="27" t="s">
        <v>17</v>
      </c>
      <c r="D8" s="28" t="n">
        <f aca="false">G8/$F$24</f>
        <v>0.0361150858083371</v>
      </c>
      <c r="E8" s="29"/>
      <c r="F8" s="29"/>
      <c r="G8" s="30" t="n">
        <f aca="false">'Orçamento sintetico '!H8</f>
        <v>106127.118283432</v>
      </c>
      <c r="H8" s="5"/>
      <c r="T8" s="31" t="n">
        <v>0.3</v>
      </c>
      <c r="U8" s="31" t="n">
        <v>0.2</v>
      </c>
      <c r="V8" s="32"/>
      <c r="W8" s="33" t="n">
        <f aca="false">SUM(W9:W23)</f>
        <v>0</v>
      </c>
    </row>
    <row r="9" customFormat="false" ht="15" hidden="false" customHeight="false" outlineLevel="0" collapsed="false">
      <c r="A9" s="25" t="s">
        <v>18</v>
      </c>
      <c r="B9" s="26"/>
      <c r="C9" s="27" t="s">
        <v>19</v>
      </c>
      <c r="D9" s="28" t="n">
        <f aca="false">G9/$F$24</f>
        <v>0.0317574769226142</v>
      </c>
      <c r="E9" s="29"/>
      <c r="F9" s="29"/>
      <c r="G9" s="30" t="n">
        <f aca="false">'Orçamento sintetico '!H12</f>
        <v>93321.93</v>
      </c>
      <c r="H9" s="5"/>
      <c r="S9" s="34"/>
      <c r="V9" s="35"/>
      <c r="W9" s="35"/>
    </row>
    <row r="10" customFormat="false" ht="15" hidden="false" customHeight="false" outlineLevel="0" collapsed="false">
      <c r="A10" s="25" t="s">
        <v>20</v>
      </c>
      <c r="B10" s="26"/>
      <c r="C10" s="27" t="s">
        <v>21</v>
      </c>
      <c r="D10" s="28" t="n">
        <f aca="false">G10/$F$24</f>
        <v>0.00545201850489575</v>
      </c>
      <c r="E10" s="29"/>
      <c r="F10" s="29"/>
      <c r="G10" s="30" t="n">
        <f aca="false">'Orçamento sintetico '!H25</f>
        <v>16021.2</v>
      </c>
      <c r="H10" s="5"/>
      <c r="S10" s="34"/>
      <c r="V10" s="35"/>
      <c r="W10" s="35"/>
    </row>
    <row r="11" customFormat="false" ht="15" hidden="false" customHeight="false" outlineLevel="0" collapsed="false">
      <c r="A11" s="25" t="s">
        <v>22</v>
      </c>
      <c r="B11" s="26"/>
      <c r="C11" s="27" t="s">
        <v>23</v>
      </c>
      <c r="D11" s="28" t="n">
        <f aca="false">G11/$F$24</f>
        <v>0.169093245370309</v>
      </c>
      <c r="E11" s="29"/>
      <c r="F11" s="29"/>
      <c r="G11" s="30" t="n">
        <f aca="false">'Orçamento sintetico '!H27</f>
        <v>496894.260409079</v>
      </c>
      <c r="H11" s="5"/>
      <c r="S11" s="34"/>
      <c r="V11" s="35"/>
      <c r="W11" s="35"/>
    </row>
    <row r="12" customFormat="false" ht="15" hidden="false" customHeight="false" outlineLevel="0" collapsed="false">
      <c r="A12" s="25" t="s">
        <v>24</v>
      </c>
      <c r="B12" s="36"/>
      <c r="C12" s="27" t="s">
        <v>25</v>
      </c>
      <c r="D12" s="28" t="n">
        <f aca="false">G12/$F$24</f>
        <v>0.085102105048641</v>
      </c>
      <c r="E12" s="29"/>
      <c r="F12" s="29"/>
      <c r="G12" s="30" t="n">
        <f aca="false">'Orçamento sintetico '!H39</f>
        <v>250079.460328493</v>
      </c>
      <c r="H12" s="5"/>
      <c r="S12" s="34"/>
      <c r="V12" s="35"/>
      <c r="W12" s="35"/>
    </row>
    <row r="13" customFormat="false" ht="15" hidden="false" customHeight="false" outlineLevel="0" collapsed="false">
      <c r="A13" s="25" t="s">
        <v>26</v>
      </c>
      <c r="B13" s="26"/>
      <c r="C13" s="27" t="s">
        <v>27</v>
      </c>
      <c r="D13" s="28" t="n">
        <f aca="false">G13/$F$24</f>
        <v>0.0102103274530156</v>
      </c>
      <c r="E13" s="29"/>
      <c r="F13" s="29"/>
      <c r="G13" s="30" t="n">
        <f aca="false">'Orçamento sintetico '!H53</f>
        <v>30003.8780212065</v>
      </c>
      <c r="H13" s="5"/>
      <c r="S13" s="34"/>
      <c r="V13" s="35"/>
      <c r="W13" s="35"/>
    </row>
    <row r="14" customFormat="false" ht="15" hidden="false" customHeight="false" outlineLevel="0" collapsed="false">
      <c r="A14" s="25" t="s">
        <v>28</v>
      </c>
      <c r="B14" s="26"/>
      <c r="C14" s="27" t="s">
        <v>29</v>
      </c>
      <c r="D14" s="28" t="n">
        <f aca="false">G14/$F$24</f>
        <v>0.0578261323008031</v>
      </c>
      <c r="E14" s="29"/>
      <c r="F14" s="29"/>
      <c r="G14" s="30" t="n">
        <f aca="false">'Orçamento sintetico '!H56</f>
        <v>169926.795</v>
      </c>
      <c r="H14" s="5"/>
      <c r="S14" s="34"/>
      <c r="V14" s="35"/>
      <c r="W14" s="35"/>
    </row>
    <row r="15" customFormat="false" ht="15" hidden="false" customHeight="false" outlineLevel="0" collapsed="false">
      <c r="A15" s="25" t="s">
        <v>30</v>
      </c>
      <c r="B15" s="26"/>
      <c r="C15" s="27" t="s">
        <v>31</v>
      </c>
      <c r="D15" s="28" t="n">
        <f aca="false">G15/$F$24</f>
        <v>0.0717966319868801</v>
      </c>
      <c r="E15" s="29"/>
      <c r="F15" s="29"/>
      <c r="G15" s="30" t="n">
        <f aca="false">'Orçamento sintetico '!H60</f>
        <v>210980.245088181</v>
      </c>
      <c r="H15" s="5"/>
      <c r="S15" s="34"/>
      <c r="V15" s="35"/>
      <c r="W15" s="35"/>
    </row>
    <row r="16" customFormat="false" ht="15" hidden="false" customHeight="false" outlineLevel="0" collapsed="false">
      <c r="A16" s="25" t="s">
        <v>32</v>
      </c>
      <c r="B16" s="26"/>
      <c r="C16" s="27" t="s">
        <v>33</v>
      </c>
      <c r="D16" s="28" t="n">
        <f aca="false">G16/$F$24</f>
        <v>0.125330100209652</v>
      </c>
      <c r="E16" s="29"/>
      <c r="F16" s="29"/>
      <c r="G16" s="30" t="n">
        <f aca="false">'Orçamento sintetico '!H71</f>
        <v>368292.697406621</v>
      </c>
      <c r="H16" s="5"/>
      <c r="S16" s="34"/>
      <c r="V16" s="35"/>
      <c r="W16" s="35"/>
    </row>
    <row r="17" customFormat="false" ht="15" hidden="false" customHeight="false" outlineLevel="0" collapsed="false">
      <c r="A17" s="25" t="s">
        <v>34</v>
      </c>
      <c r="B17" s="36"/>
      <c r="C17" s="27" t="s">
        <v>35</v>
      </c>
      <c r="D17" s="28" t="n">
        <f aca="false">G17/$F$24</f>
        <v>0.0227839531082111</v>
      </c>
      <c r="E17" s="29"/>
      <c r="F17" s="29"/>
      <c r="G17" s="30" t="n">
        <f aca="false">'Orçamento sintetico '!H81</f>
        <v>66952.5001078937</v>
      </c>
      <c r="H17" s="5"/>
      <c r="S17" s="34"/>
      <c r="V17" s="35"/>
      <c r="W17" s="35"/>
    </row>
    <row r="18" customFormat="false" ht="15" hidden="false" customHeight="false" outlineLevel="0" collapsed="false">
      <c r="A18" s="25" t="s">
        <v>36</v>
      </c>
      <c r="B18" s="26"/>
      <c r="C18" s="27" t="s">
        <v>37</v>
      </c>
      <c r="D18" s="28" t="n">
        <f aca="false">G18/$F$24</f>
        <v>0.140021353661827</v>
      </c>
      <c r="E18" s="29"/>
      <c r="F18" s="29"/>
      <c r="G18" s="30" t="n">
        <f aca="false">'Orçamento sintetico '!H97</f>
        <v>411464.14108324</v>
      </c>
      <c r="H18" s="5"/>
      <c r="S18" s="34"/>
      <c r="V18" s="35"/>
      <c r="W18" s="35"/>
    </row>
    <row r="19" customFormat="false" ht="15" hidden="false" customHeight="false" outlineLevel="0" collapsed="false">
      <c r="A19" s="25" t="s">
        <v>38</v>
      </c>
      <c r="B19" s="36"/>
      <c r="C19" s="27" t="s">
        <v>39</v>
      </c>
      <c r="D19" s="28" t="n">
        <f aca="false">G19/$F$24</f>
        <v>0.0617098285176024</v>
      </c>
      <c r="E19" s="29"/>
      <c r="F19" s="29"/>
      <c r="G19" s="30" t="n">
        <f aca="false">'Orçamento sintetico '!H122</f>
        <v>181339.352344167</v>
      </c>
      <c r="S19" s="34"/>
      <c r="V19" s="35"/>
      <c r="W19" s="35"/>
    </row>
    <row r="20" customFormat="false" ht="15" hidden="false" customHeight="false" outlineLevel="0" collapsed="false">
      <c r="A20" s="25" t="s">
        <v>40</v>
      </c>
      <c r="B20" s="36"/>
      <c r="C20" s="27" t="s">
        <v>41</v>
      </c>
      <c r="D20" s="28" t="n">
        <f aca="false">G20/$F$24</f>
        <v>0.0690638897873474</v>
      </c>
      <c r="E20" s="29"/>
      <c r="F20" s="29"/>
      <c r="G20" s="30" t="n">
        <f aca="false">'Orçamento sintetico '!H152</f>
        <v>202949.859775321</v>
      </c>
      <c r="S20" s="34"/>
      <c r="V20" s="35"/>
      <c r="W20" s="35"/>
    </row>
    <row r="21" customFormat="false" ht="15" hidden="false" customHeight="false" outlineLevel="0" collapsed="false">
      <c r="A21" s="25" t="s">
        <v>42</v>
      </c>
      <c r="B21" s="36"/>
      <c r="C21" s="27" t="s">
        <v>43</v>
      </c>
      <c r="D21" s="28" t="n">
        <f aca="false">G21/$F$24</f>
        <v>0.0254733785894367</v>
      </c>
      <c r="E21" s="29"/>
      <c r="F21" s="29"/>
      <c r="G21" s="30" t="n">
        <f aca="false">'Orçamento sintetico '!H190</f>
        <v>74855.595719385</v>
      </c>
      <c r="S21" s="34"/>
      <c r="V21" s="35"/>
      <c r="W21" s="35"/>
    </row>
    <row r="22" customFormat="false" ht="15" hidden="false" customHeight="false" outlineLevel="0" collapsed="false">
      <c r="A22" s="25" t="s">
        <v>44</v>
      </c>
      <c r="B22" s="36"/>
      <c r="C22" s="27" t="s">
        <v>45</v>
      </c>
      <c r="D22" s="28" t="n">
        <f aca="false">G22/$F$24</f>
        <v>0.0815751326938587</v>
      </c>
      <c r="E22" s="29"/>
      <c r="F22" s="29"/>
      <c r="G22" s="30" t="n">
        <f aca="false">'Orçamento sintetico '!H206</f>
        <v>239715.165079</v>
      </c>
      <c r="S22" s="34"/>
      <c r="V22" s="35"/>
      <c r="W22" s="35"/>
    </row>
    <row r="23" customFormat="false" ht="15" hidden="false" customHeight="false" outlineLevel="0" collapsed="false">
      <c r="A23" s="37" t="n">
        <v>16</v>
      </c>
      <c r="B23" s="38"/>
      <c r="C23" s="39" t="s">
        <v>46</v>
      </c>
      <c r="D23" s="28" t="n">
        <f aca="false">G23/$F$24</f>
        <v>0.00668934003656915</v>
      </c>
      <c r="E23" s="40"/>
      <c r="F23" s="29"/>
      <c r="G23" s="30" t="n">
        <f aca="false">'Orçamento sintetico '!H218</f>
        <v>19657.17</v>
      </c>
      <c r="S23" s="34"/>
      <c r="V23" s="41"/>
      <c r="W23" s="35"/>
    </row>
    <row r="24" customFormat="false" ht="15" hidden="false" customHeight="true" outlineLevel="0" collapsed="false">
      <c r="A24" s="42" t="s">
        <v>47</v>
      </c>
      <c r="B24" s="42"/>
      <c r="C24" s="42"/>
      <c r="D24" s="42"/>
      <c r="E24" s="42"/>
      <c r="F24" s="43" t="n">
        <f aca="false">G23+G22+G21+G20+G19+G18+G17+G16+G15+G14+G13+G12+G11+G10+G9+G8</f>
        <v>2938581.36864602</v>
      </c>
      <c r="G24" s="43"/>
    </row>
  </sheetData>
  <mergeCells count="10">
    <mergeCell ref="A1:G1"/>
    <mergeCell ref="A2:G2"/>
    <mergeCell ref="A3:G3"/>
    <mergeCell ref="A4:E4"/>
    <mergeCell ref="F4:G4"/>
    <mergeCell ref="A5:E5"/>
    <mergeCell ref="F5:G5"/>
    <mergeCell ref="F6:G6"/>
    <mergeCell ref="A24:E24"/>
    <mergeCell ref="F24:G2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B1:X220"/>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1" activeCellId="0" sqref="C11"/>
    </sheetView>
  </sheetViews>
  <sheetFormatPr defaultColWidth="8.6796875" defaultRowHeight="13.8" zeroHeight="false" outlineLevelRow="0" outlineLevelCol="0"/>
  <cols>
    <col collapsed="false" customWidth="true" hidden="false" outlineLevel="0" max="1" min="1" style="5" width="4.48"/>
    <col collapsed="false" customWidth="true" hidden="false" outlineLevel="0" max="2" min="2" style="1" width="10.85"/>
    <col collapsed="false" customWidth="true" hidden="false" outlineLevel="0" max="3" min="3" style="2" width="28.42"/>
    <col collapsed="false" customWidth="true" hidden="false" outlineLevel="0" max="4" min="4" style="3" width="48.29"/>
    <col collapsed="false" customWidth="true" hidden="false" outlineLevel="0" max="5" min="5" style="2" width="6.85"/>
    <col collapsed="false" customWidth="true" hidden="false" outlineLevel="0" max="6" min="6" style="4" width="11.57"/>
    <col collapsed="false" customWidth="true" hidden="false" outlineLevel="0" max="8" min="7" style="4" width="13.86"/>
    <col collapsed="false" customWidth="true" hidden="true" outlineLevel="0" max="17" min="15" style="5" width="11.53"/>
    <col collapsed="false" customWidth="true" hidden="true" outlineLevel="0" max="18" min="18" style="6" width="12.57"/>
    <col collapsed="false" customWidth="true" hidden="true" outlineLevel="0" max="19" min="19" style="6" width="12.29"/>
    <col collapsed="false" customWidth="true" hidden="true" outlineLevel="0" max="20" min="20" style="5" width="11.53"/>
    <col collapsed="false" customWidth="true" hidden="true" outlineLevel="0" max="21" min="21" style="5" width="12"/>
    <col collapsed="false" customWidth="true" hidden="true" outlineLevel="0" max="22" min="22" style="5" width="23.57"/>
    <col collapsed="false" customWidth="true" hidden="true" outlineLevel="0" max="23" min="23" style="7" width="20"/>
    <col collapsed="false" customWidth="true" hidden="true" outlineLevel="0" max="24" min="24" style="5" width="23.57"/>
    <col collapsed="false" customWidth="true" hidden="true" outlineLevel="0" max="32" min="25" style="5" width="11.53"/>
    <col collapsed="false" customWidth="true" hidden="false" outlineLevel="0" max="243" min="243" style="5" width="9.57"/>
    <col collapsed="false" customWidth="true" hidden="false" outlineLevel="0" max="244" min="244" style="5" width="30"/>
    <col collapsed="false" customWidth="true" hidden="false" outlineLevel="0" max="245" min="245" style="5" width="48.29"/>
    <col collapsed="false" customWidth="true" hidden="false" outlineLevel="0" max="246" min="246" style="5" width="6.85"/>
    <col collapsed="false" customWidth="true" hidden="false" outlineLevel="0" max="247" min="247" style="5" width="11.57"/>
    <col collapsed="false" customWidth="true" hidden="false" outlineLevel="0" max="249" min="248" style="5" width="13.86"/>
    <col collapsed="false" customWidth="true" hidden="false" outlineLevel="0" max="250" min="250" style="5" width="12"/>
    <col collapsed="false" customWidth="true" hidden="false" outlineLevel="0" max="251" min="251" style="5" width="44.29"/>
    <col collapsed="false" customWidth="true" hidden="false" outlineLevel="0" max="252" min="252" style="5" width="26.57"/>
    <col collapsed="false" customWidth="true" hidden="false" outlineLevel="0" max="253" min="253" style="5" width="18"/>
    <col collapsed="false" customWidth="true" hidden="false" outlineLevel="0" max="255" min="255" style="5" width="10.57"/>
    <col collapsed="false" customWidth="true" hidden="false" outlineLevel="0" max="256" min="256" style="5" width="12.15"/>
    <col collapsed="false" customWidth="true" hidden="false" outlineLevel="0" max="258" min="258" style="5" width="11.14"/>
    <col collapsed="false" customWidth="true" hidden="false" outlineLevel="0" max="259" min="259" style="5" width="11.43"/>
    <col collapsed="false" customWidth="true" hidden="false" outlineLevel="0" max="260" min="260" style="5" width="13.71"/>
    <col collapsed="false" customWidth="true" hidden="false" outlineLevel="0" max="261" min="261" style="5" width="15.85"/>
    <col collapsed="false" customWidth="true" hidden="false" outlineLevel="0" max="499" min="499" style="5" width="9.57"/>
    <col collapsed="false" customWidth="true" hidden="false" outlineLevel="0" max="500" min="500" style="5" width="30"/>
    <col collapsed="false" customWidth="true" hidden="false" outlineLevel="0" max="501" min="501" style="5" width="48.29"/>
    <col collapsed="false" customWidth="true" hidden="false" outlineLevel="0" max="502" min="502" style="5" width="6.85"/>
    <col collapsed="false" customWidth="true" hidden="false" outlineLevel="0" max="503" min="503" style="5" width="11.57"/>
    <col collapsed="false" customWidth="true" hidden="false" outlineLevel="0" max="505" min="504" style="5" width="13.86"/>
    <col collapsed="false" customWidth="true" hidden="false" outlineLevel="0" max="506" min="506" style="5" width="12"/>
    <col collapsed="false" customWidth="true" hidden="false" outlineLevel="0" max="507" min="507" style="5" width="44.29"/>
    <col collapsed="false" customWidth="true" hidden="false" outlineLevel="0" max="508" min="508" style="5" width="26.57"/>
    <col collapsed="false" customWidth="true" hidden="false" outlineLevel="0" max="509" min="509" style="5" width="18"/>
    <col collapsed="false" customWidth="true" hidden="false" outlineLevel="0" max="511" min="511" style="5" width="10.57"/>
    <col collapsed="false" customWidth="true" hidden="false" outlineLevel="0" max="512" min="512" style="5" width="12.15"/>
    <col collapsed="false" customWidth="true" hidden="false" outlineLevel="0" max="514" min="514" style="5" width="11.14"/>
    <col collapsed="false" customWidth="true" hidden="false" outlineLevel="0" max="515" min="515" style="5" width="11.43"/>
    <col collapsed="false" customWidth="true" hidden="false" outlineLevel="0" max="516" min="516" style="5" width="13.71"/>
    <col collapsed="false" customWidth="true" hidden="false" outlineLevel="0" max="517" min="517" style="5" width="15.85"/>
    <col collapsed="false" customWidth="true" hidden="false" outlineLevel="0" max="755" min="755" style="5" width="9.57"/>
    <col collapsed="false" customWidth="true" hidden="false" outlineLevel="0" max="756" min="756" style="5" width="30"/>
    <col collapsed="false" customWidth="true" hidden="false" outlineLevel="0" max="757" min="757" style="5" width="48.29"/>
    <col collapsed="false" customWidth="true" hidden="false" outlineLevel="0" max="758" min="758" style="5" width="6.85"/>
    <col collapsed="false" customWidth="true" hidden="false" outlineLevel="0" max="759" min="759" style="5" width="11.57"/>
    <col collapsed="false" customWidth="true" hidden="false" outlineLevel="0" max="761" min="760" style="5" width="13.86"/>
    <col collapsed="false" customWidth="true" hidden="false" outlineLevel="0" max="762" min="762" style="5" width="12"/>
    <col collapsed="false" customWidth="true" hidden="false" outlineLevel="0" max="763" min="763" style="5" width="44.29"/>
    <col collapsed="false" customWidth="true" hidden="false" outlineLevel="0" max="764" min="764" style="5" width="26.57"/>
    <col collapsed="false" customWidth="true" hidden="false" outlineLevel="0" max="765" min="765" style="5" width="18"/>
    <col collapsed="false" customWidth="true" hidden="false" outlineLevel="0" max="767" min="767" style="5" width="10.57"/>
    <col collapsed="false" customWidth="true" hidden="false" outlineLevel="0" max="768" min="768" style="5" width="12.15"/>
    <col collapsed="false" customWidth="true" hidden="false" outlineLevel="0" max="770" min="770" style="5" width="11.14"/>
    <col collapsed="false" customWidth="true" hidden="false" outlineLevel="0" max="771" min="771" style="5" width="11.43"/>
    <col collapsed="false" customWidth="true" hidden="false" outlineLevel="0" max="772" min="772" style="5" width="13.71"/>
    <col collapsed="false" customWidth="true" hidden="false" outlineLevel="0" max="773" min="773" style="5" width="15.85"/>
    <col collapsed="false" customWidth="true" hidden="false" outlineLevel="0" max="1011" min="1011" style="5" width="9.57"/>
    <col collapsed="false" customWidth="true" hidden="false" outlineLevel="0" max="1012" min="1012" style="5" width="30"/>
    <col collapsed="false" customWidth="true" hidden="false" outlineLevel="0" max="1013" min="1013" style="5" width="48.29"/>
    <col collapsed="false" customWidth="true" hidden="false" outlineLevel="0" max="1014" min="1014" style="5" width="6.85"/>
    <col collapsed="false" customWidth="true" hidden="false" outlineLevel="0" max="1015" min="1015" style="5" width="11.57"/>
    <col collapsed="false" customWidth="true" hidden="false" outlineLevel="0" max="1017" min="1016" style="5" width="13.86"/>
    <col collapsed="false" customWidth="true" hidden="false" outlineLevel="0" max="1018" min="1018" style="5" width="12"/>
    <col collapsed="false" customWidth="true" hidden="false" outlineLevel="0" max="1019" min="1019" style="5" width="44.29"/>
    <col collapsed="false" customWidth="true" hidden="false" outlineLevel="0" max="1020" min="1020" style="5" width="26.57"/>
    <col collapsed="false" customWidth="true" hidden="false" outlineLevel="0" max="1021" min="1021" style="5" width="18"/>
    <col collapsed="false" customWidth="true" hidden="false" outlineLevel="0" max="1023" min="1023" style="5" width="10.57"/>
    <col collapsed="false" customWidth="true" hidden="false" outlineLevel="0" max="1024" min="1024" style="5" width="12.15"/>
    <col collapsed="false" customWidth="true" hidden="false" outlineLevel="0" max="1026" min="1026" style="5" width="11.14"/>
    <col collapsed="false" customWidth="true" hidden="false" outlineLevel="0" max="1027" min="1027" style="5" width="11.43"/>
    <col collapsed="false" customWidth="true" hidden="false" outlineLevel="0" max="1028" min="1028" style="5" width="13.71"/>
    <col collapsed="false" customWidth="true" hidden="false" outlineLevel="0" max="1029" min="1029" style="5" width="15.85"/>
    <col collapsed="false" customWidth="true" hidden="false" outlineLevel="0" max="1267" min="1267" style="5" width="9.57"/>
    <col collapsed="false" customWidth="true" hidden="false" outlineLevel="0" max="1268" min="1268" style="5" width="30"/>
    <col collapsed="false" customWidth="true" hidden="false" outlineLevel="0" max="1269" min="1269" style="5" width="48.29"/>
    <col collapsed="false" customWidth="true" hidden="false" outlineLevel="0" max="1270" min="1270" style="5" width="6.85"/>
    <col collapsed="false" customWidth="true" hidden="false" outlineLevel="0" max="1271" min="1271" style="5" width="11.57"/>
    <col collapsed="false" customWidth="true" hidden="false" outlineLevel="0" max="1273" min="1272" style="5" width="13.86"/>
    <col collapsed="false" customWidth="true" hidden="false" outlineLevel="0" max="1274" min="1274" style="5" width="12"/>
    <col collapsed="false" customWidth="true" hidden="false" outlineLevel="0" max="1275" min="1275" style="5" width="44.29"/>
    <col collapsed="false" customWidth="true" hidden="false" outlineLevel="0" max="1276" min="1276" style="5" width="26.57"/>
    <col collapsed="false" customWidth="true" hidden="false" outlineLevel="0" max="1277" min="1277" style="5" width="18"/>
    <col collapsed="false" customWidth="true" hidden="false" outlineLevel="0" max="1279" min="1279" style="5" width="10.57"/>
    <col collapsed="false" customWidth="true" hidden="false" outlineLevel="0" max="1280" min="1280" style="5" width="12.15"/>
    <col collapsed="false" customWidth="true" hidden="false" outlineLevel="0" max="1282" min="1282" style="5" width="11.14"/>
    <col collapsed="false" customWidth="true" hidden="false" outlineLevel="0" max="1283" min="1283" style="5" width="11.43"/>
    <col collapsed="false" customWidth="true" hidden="false" outlineLevel="0" max="1284" min="1284" style="5" width="13.71"/>
    <col collapsed="false" customWidth="true" hidden="false" outlineLevel="0" max="1285" min="1285" style="5" width="15.85"/>
    <col collapsed="false" customWidth="true" hidden="false" outlineLevel="0" max="1523" min="1523" style="5" width="9.57"/>
    <col collapsed="false" customWidth="true" hidden="false" outlineLevel="0" max="1524" min="1524" style="5" width="30"/>
    <col collapsed="false" customWidth="true" hidden="false" outlineLevel="0" max="1525" min="1525" style="5" width="48.29"/>
    <col collapsed="false" customWidth="true" hidden="false" outlineLevel="0" max="1526" min="1526" style="5" width="6.85"/>
    <col collapsed="false" customWidth="true" hidden="false" outlineLevel="0" max="1527" min="1527" style="5" width="11.57"/>
    <col collapsed="false" customWidth="true" hidden="false" outlineLevel="0" max="1529" min="1528" style="5" width="13.86"/>
    <col collapsed="false" customWidth="true" hidden="false" outlineLevel="0" max="1530" min="1530" style="5" width="12"/>
    <col collapsed="false" customWidth="true" hidden="false" outlineLevel="0" max="1531" min="1531" style="5" width="44.29"/>
    <col collapsed="false" customWidth="true" hidden="false" outlineLevel="0" max="1532" min="1532" style="5" width="26.57"/>
    <col collapsed="false" customWidth="true" hidden="false" outlineLevel="0" max="1533" min="1533" style="5" width="18"/>
    <col collapsed="false" customWidth="true" hidden="false" outlineLevel="0" max="1535" min="1535" style="5" width="10.57"/>
    <col collapsed="false" customWidth="true" hidden="false" outlineLevel="0" max="1536" min="1536" style="5" width="12.15"/>
    <col collapsed="false" customWidth="true" hidden="false" outlineLevel="0" max="1538" min="1538" style="5" width="11.14"/>
    <col collapsed="false" customWidth="true" hidden="false" outlineLevel="0" max="1539" min="1539" style="5" width="11.43"/>
    <col collapsed="false" customWidth="true" hidden="false" outlineLevel="0" max="1540" min="1540" style="5" width="13.71"/>
    <col collapsed="false" customWidth="true" hidden="false" outlineLevel="0" max="1541" min="1541" style="5" width="15.85"/>
    <col collapsed="false" customWidth="true" hidden="false" outlineLevel="0" max="1779" min="1779" style="5" width="9.57"/>
    <col collapsed="false" customWidth="true" hidden="false" outlineLevel="0" max="1780" min="1780" style="5" width="30"/>
    <col collapsed="false" customWidth="true" hidden="false" outlineLevel="0" max="1781" min="1781" style="5" width="48.29"/>
    <col collapsed="false" customWidth="true" hidden="false" outlineLevel="0" max="1782" min="1782" style="5" width="6.85"/>
    <col collapsed="false" customWidth="true" hidden="false" outlineLevel="0" max="1783" min="1783" style="5" width="11.57"/>
    <col collapsed="false" customWidth="true" hidden="false" outlineLevel="0" max="1785" min="1784" style="5" width="13.86"/>
    <col collapsed="false" customWidth="true" hidden="false" outlineLevel="0" max="1786" min="1786" style="5" width="12"/>
    <col collapsed="false" customWidth="true" hidden="false" outlineLevel="0" max="1787" min="1787" style="5" width="44.29"/>
    <col collapsed="false" customWidth="true" hidden="false" outlineLevel="0" max="1788" min="1788" style="5" width="26.57"/>
    <col collapsed="false" customWidth="true" hidden="false" outlineLevel="0" max="1789" min="1789" style="5" width="18"/>
    <col collapsed="false" customWidth="true" hidden="false" outlineLevel="0" max="1791" min="1791" style="5" width="10.57"/>
    <col collapsed="false" customWidth="true" hidden="false" outlineLevel="0" max="1792" min="1792" style="5" width="12.15"/>
    <col collapsed="false" customWidth="true" hidden="false" outlineLevel="0" max="1794" min="1794" style="5" width="11.14"/>
    <col collapsed="false" customWidth="true" hidden="false" outlineLevel="0" max="1795" min="1795" style="5" width="11.43"/>
    <col collapsed="false" customWidth="true" hidden="false" outlineLevel="0" max="1796" min="1796" style="5" width="13.71"/>
    <col collapsed="false" customWidth="true" hidden="false" outlineLevel="0" max="1797" min="1797" style="5" width="15.85"/>
    <col collapsed="false" customWidth="true" hidden="false" outlineLevel="0" max="2035" min="2035" style="5" width="9.57"/>
    <col collapsed="false" customWidth="true" hidden="false" outlineLevel="0" max="2036" min="2036" style="5" width="30"/>
    <col collapsed="false" customWidth="true" hidden="false" outlineLevel="0" max="2037" min="2037" style="5" width="48.29"/>
    <col collapsed="false" customWidth="true" hidden="false" outlineLevel="0" max="2038" min="2038" style="5" width="6.85"/>
    <col collapsed="false" customWidth="true" hidden="false" outlineLevel="0" max="2039" min="2039" style="5" width="11.57"/>
    <col collapsed="false" customWidth="true" hidden="false" outlineLevel="0" max="2041" min="2040" style="5" width="13.86"/>
    <col collapsed="false" customWidth="true" hidden="false" outlineLevel="0" max="2042" min="2042" style="5" width="12"/>
    <col collapsed="false" customWidth="true" hidden="false" outlineLevel="0" max="2043" min="2043" style="5" width="44.29"/>
    <col collapsed="false" customWidth="true" hidden="false" outlineLevel="0" max="2044" min="2044" style="5" width="26.57"/>
    <col collapsed="false" customWidth="true" hidden="false" outlineLevel="0" max="2045" min="2045" style="5" width="18"/>
    <col collapsed="false" customWidth="true" hidden="false" outlineLevel="0" max="2047" min="2047" style="5" width="10.57"/>
    <col collapsed="false" customWidth="true" hidden="false" outlineLevel="0" max="2048" min="2048" style="5" width="12.15"/>
    <col collapsed="false" customWidth="true" hidden="false" outlineLevel="0" max="2050" min="2050" style="5" width="11.14"/>
    <col collapsed="false" customWidth="true" hidden="false" outlineLevel="0" max="2051" min="2051" style="5" width="11.43"/>
    <col collapsed="false" customWidth="true" hidden="false" outlineLevel="0" max="2052" min="2052" style="5" width="13.71"/>
    <col collapsed="false" customWidth="true" hidden="false" outlineLevel="0" max="2053" min="2053" style="5" width="15.85"/>
    <col collapsed="false" customWidth="true" hidden="false" outlineLevel="0" max="2291" min="2291" style="5" width="9.57"/>
    <col collapsed="false" customWidth="true" hidden="false" outlineLevel="0" max="2292" min="2292" style="5" width="30"/>
    <col collapsed="false" customWidth="true" hidden="false" outlineLevel="0" max="2293" min="2293" style="5" width="48.29"/>
    <col collapsed="false" customWidth="true" hidden="false" outlineLevel="0" max="2294" min="2294" style="5" width="6.85"/>
    <col collapsed="false" customWidth="true" hidden="false" outlineLevel="0" max="2295" min="2295" style="5" width="11.57"/>
    <col collapsed="false" customWidth="true" hidden="false" outlineLevel="0" max="2297" min="2296" style="5" width="13.86"/>
    <col collapsed="false" customWidth="true" hidden="false" outlineLevel="0" max="2298" min="2298" style="5" width="12"/>
    <col collapsed="false" customWidth="true" hidden="false" outlineLevel="0" max="2299" min="2299" style="5" width="44.29"/>
    <col collapsed="false" customWidth="true" hidden="false" outlineLevel="0" max="2300" min="2300" style="5" width="26.57"/>
    <col collapsed="false" customWidth="true" hidden="false" outlineLevel="0" max="2301" min="2301" style="5" width="18"/>
    <col collapsed="false" customWidth="true" hidden="false" outlineLevel="0" max="2303" min="2303" style="5" width="10.57"/>
    <col collapsed="false" customWidth="true" hidden="false" outlineLevel="0" max="2304" min="2304" style="5" width="12.15"/>
    <col collapsed="false" customWidth="true" hidden="false" outlineLevel="0" max="2306" min="2306" style="5" width="11.14"/>
    <col collapsed="false" customWidth="true" hidden="false" outlineLevel="0" max="2307" min="2307" style="5" width="11.43"/>
    <col collapsed="false" customWidth="true" hidden="false" outlineLevel="0" max="2308" min="2308" style="5" width="13.71"/>
    <col collapsed="false" customWidth="true" hidden="false" outlineLevel="0" max="2309" min="2309" style="5" width="15.85"/>
    <col collapsed="false" customWidth="true" hidden="false" outlineLevel="0" max="2547" min="2547" style="5" width="9.57"/>
    <col collapsed="false" customWidth="true" hidden="false" outlineLevel="0" max="2548" min="2548" style="5" width="30"/>
    <col collapsed="false" customWidth="true" hidden="false" outlineLevel="0" max="2549" min="2549" style="5" width="48.29"/>
    <col collapsed="false" customWidth="true" hidden="false" outlineLevel="0" max="2550" min="2550" style="5" width="6.85"/>
    <col collapsed="false" customWidth="true" hidden="false" outlineLevel="0" max="2551" min="2551" style="5" width="11.57"/>
    <col collapsed="false" customWidth="true" hidden="false" outlineLevel="0" max="2553" min="2552" style="5" width="13.86"/>
    <col collapsed="false" customWidth="true" hidden="false" outlineLevel="0" max="2554" min="2554" style="5" width="12"/>
    <col collapsed="false" customWidth="true" hidden="false" outlineLevel="0" max="2555" min="2555" style="5" width="44.29"/>
    <col collapsed="false" customWidth="true" hidden="false" outlineLevel="0" max="2556" min="2556" style="5" width="26.57"/>
    <col collapsed="false" customWidth="true" hidden="false" outlineLevel="0" max="2557" min="2557" style="5" width="18"/>
    <col collapsed="false" customWidth="true" hidden="false" outlineLevel="0" max="2559" min="2559" style="5" width="10.57"/>
    <col collapsed="false" customWidth="true" hidden="false" outlineLevel="0" max="2560" min="2560" style="5" width="12.15"/>
    <col collapsed="false" customWidth="true" hidden="false" outlineLevel="0" max="2562" min="2562" style="5" width="11.14"/>
    <col collapsed="false" customWidth="true" hidden="false" outlineLevel="0" max="2563" min="2563" style="5" width="11.43"/>
    <col collapsed="false" customWidth="true" hidden="false" outlineLevel="0" max="2564" min="2564" style="5" width="13.71"/>
    <col collapsed="false" customWidth="true" hidden="false" outlineLevel="0" max="2565" min="2565" style="5" width="15.85"/>
    <col collapsed="false" customWidth="true" hidden="false" outlineLevel="0" max="2803" min="2803" style="5" width="9.57"/>
    <col collapsed="false" customWidth="true" hidden="false" outlineLevel="0" max="2804" min="2804" style="5" width="30"/>
    <col collapsed="false" customWidth="true" hidden="false" outlineLevel="0" max="2805" min="2805" style="5" width="48.29"/>
    <col collapsed="false" customWidth="true" hidden="false" outlineLevel="0" max="2806" min="2806" style="5" width="6.85"/>
    <col collapsed="false" customWidth="true" hidden="false" outlineLevel="0" max="2807" min="2807" style="5" width="11.57"/>
    <col collapsed="false" customWidth="true" hidden="false" outlineLevel="0" max="2809" min="2808" style="5" width="13.86"/>
    <col collapsed="false" customWidth="true" hidden="false" outlineLevel="0" max="2810" min="2810" style="5" width="12"/>
    <col collapsed="false" customWidth="true" hidden="false" outlineLevel="0" max="2811" min="2811" style="5" width="44.29"/>
    <col collapsed="false" customWidth="true" hidden="false" outlineLevel="0" max="2812" min="2812" style="5" width="26.57"/>
    <col collapsed="false" customWidth="true" hidden="false" outlineLevel="0" max="2813" min="2813" style="5" width="18"/>
    <col collapsed="false" customWidth="true" hidden="false" outlineLevel="0" max="2815" min="2815" style="5" width="10.57"/>
    <col collapsed="false" customWidth="true" hidden="false" outlineLevel="0" max="2816" min="2816" style="5" width="12.15"/>
    <col collapsed="false" customWidth="true" hidden="false" outlineLevel="0" max="2818" min="2818" style="5" width="11.14"/>
    <col collapsed="false" customWidth="true" hidden="false" outlineLevel="0" max="2819" min="2819" style="5" width="11.43"/>
    <col collapsed="false" customWidth="true" hidden="false" outlineLevel="0" max="2820" min="2820" style="5" width="13.71"/>
    <col collapsed="false" customWidth="true" hidden="false" outlineLevel="0" max="2821" min="2821" style="5" width="15.85"/>
    <col collapsed="false" customWidth="true" hidden="false" outlineLevel="0" max="3059" min="3059" style="5" width="9.57"/>
    <col collapsed="false" customWidth="true" hidden="false" outlineLevel="0" max="3060" min="3060" style="5" width="30"/>
    <col collapsed="false" customWidth="true" hidden="false" outlineLevel="0" max="3061" min="3061" style="5" width="48.29"/>
    <col collapsed="false" customWidth="true" hidden="false" outlineLevel="0" max="3062" min="3062" style="5" width="6.85"/>
    <col collapsed="false" customWidth="true" hidden="false" outlineLevel="0" max="3063" min="3063" style="5" width="11.57"/>
    <col collapsed="false" customWidth="true" hidden="false" outlineLevel="0" max="3065" min="3064" style="5" width="13.86"/>
    <col collapsed="false" customWidth="true" hidden="false" outlineLevel="0" max="3066" min="3066" style="5" width="12"/>
    <col collapsed="false" customWidth="true" hidden="false" outlineLevel="0" max="3067" min="3067" style="5" width="44.29"/>
    <col collapsed="false" customWidth="true" hidden="false" outlineLevel="0" max="3068" min="3068" style="5" width="26.57"/>
    <col collapsed="false" customWidth="true" hidden="false" outlineLevel="0" max="3069" min="3069" style="5" width="18"/>
    <col collapsed="false" customWidth="true" hidden="false" outlineLevel="0" max="3071" min="3071" style="5" width="10.57"/>
    <col collapsed="false" customWidth="true" hidden="false" outlineLevel="0" max="3072" min="3072" style="5" width="12.15"/>
    <col collapsed="false" customWidth="true" hidden="false" outlineLevel="0" max="3074" min="3074" style="5" width="11.14"/>
    <col collapsed="false" customWidth="true" hidden="false" outlineLevel="0" max="3075" min="3075" style="5" width="11.43"/>
    <col collapsed="false" customWidth="true" hidden="false" outlineLevel="0" max="3076" min="3076" style="5" width="13.71"/>
    <col collapsed="false" customWidth="true" hidden="false" outlineLevel="0" max="3077" min="3077" style="5" width="15.85"/>
    <col collapsed="false" customWidth="true" hidden="false" outlineLevel="0" max="3315" min="3315" style="5" width="9.57"/>
    <col collapsed="false" customWidth="true" hidden="false" outlineLevel="0" max="3316" min="3316" style="5" width="30"/>
    <col collapsed="false" customWidth="true" hidden="false" outlineLevel="0" max="3317" min="3317" style="5" width="48.29"/>
    <col collapsed="false" customWidth="true" hidden="false" outlineLevel="0" max="3318" min="3318" style="5" width="6.85"/>
    <col collapsed="false" customWidth="true" hidden="false" outlineLevel="0" max="3319" min="3319" style="5" width="11.57"/>
    <col collapsed="false" customWidth="true" hidden="false" outlineLevel="0" max="3321" min="3320" style="5" width="13.86"/>
    <col collapsed="false" customWidth="true" hidden="false" outlineLevel="0" max="3322" min="3322" style="5" width="12"/>
    <col collapsed="false" customWidth="true" hidden="false" outlineLevel="0" max="3323" min="3323" style="5" width="44.29"/>
    <col collapsed="false" customWidth="true" hidden="false" outlineLevel="0" max="3324" min="3324" style="5" width="26.57"/>
    <col collapsed="false" customWidth="true" hidden="false" outlineLevel="0" max="3325" min="3325" style="5" width="18"/>
    <col collapsed="false" customWidth="true" hidden="false" outlineLevel="0" max="3327" min="3327" style="5" width="10.57"/>
    <col collapsed="false" customWidth="true" hidden="false" outlineLevel="0" max="3328" min="3328" style="5" width="12.15"/>
    <col collapsed="false" customWidth="true" hidden="false" outlineLevel="0" max="3330" min="3330" style="5" width="11.14"/>
    <col collapsed="false" customWidth="true" hidden="false" outlineLevel="0" max="3331" min="3331" style="5" width="11.43"/>
    <col collapsed="false" customWidth="true" hidden="false" outlineLevel="0" max="3332" min="3332" style="5" width="13.71"/>
    <col collapsed="false" customWidth="true" hidden="false" outlineLevel="0" max="3333" min="3333" style="5" width="15.85"/>
    <col collapsed="false" customWidth="true" hidden="false" outlineLevel="0" max="3571" min="3571" style="5" width="9.57"/>
    <col collapsed="false" customWidth="true" hidden="false" outlineLevel="0" max="3572" min="3572" style="5" width="30"/>
    <col collapsed="false" customWidth="true" hidden="false" outlineLevel="0" max="3573" min="3573" style="5" width="48.29"/>
    <col collapsed="false" customWidth="true" hidden="false" outlineLevel="0" max="3574" min="3574" style="5" width="6.85"/>
    <col collapsed="false" customWidth="true" hidden="false" outlineLevel="0" max="3575" min="3575" style="5" width="11.57"/>
    <col collapsed="false" customWidth="true" hidden="false" outlineLevel="0" max="3577" min="3576" style="5" width="13.86"/>
    <col collapsed="false" customWidth="true" hidden="false" outlineLevel="0" max="3578" min="3578" style="5" width="12"/>
    <col collapsed="false" customWidth="true" hidden="false" outlineLevel="0" max="3579" min="3579" style="5" width="44.29"/>
    <col collapsed="false" customWidth="true" hidden="false" outlineLevel="0" max="3580" min="3580" style="5" width="26.57"/>
    <col collapsed="false" customWidth="true" hidden="false" outlineLevel="0" max="3581" min="3581" style="5" width="18"/>
    <col collapsed="false" customWidth="true" hidden="false" outlineLevel="0" max="3583" min="3583" style="5" width="10.57"/>
    <col collapsed="false" customWidth="true" hidden="false" outlineLevel="0" max="3584" min="3584" style="5" width="12.15"/>
    <col collapsed="false" customWidth="true" hidden="false" outlineLevel="0" max="3586" min="3586" style="5" width="11.14"/>
    <col collapsed="false" customWidth="true" hidden="false" outlineLevel="0" max="3587" min="3587" style="5" width="11.43"/>
    <col collapsed="false" customWidth="true" hidden="false" outlineLevel="0" max="3588" min="3588" style="5" width="13.71"/>
    <col collapsed="false" customWidth="true" hidden="false" outlineLevel="0" max="3589" min="3589" style="5" width="15.85"/>
    <col collapsed="false" customWidth="true" hidden="false" outlineLevel="0" max="3827" min="3827" style="5" width="9.57"/>
    <col collapsed="false" customWidth="true" hidden="false" outlineLevel="0" max="3828" min="3828" style="5" width="30"/>
    <col collapsed="false" customWidth="true" hidden="false" outlineLevel="0" max="3829" min="3829" style="5" width="48.29"/>
    <col collapsed="false" customWidth="true" hidden="false" outlineLevel="0" max="3830" min="3830" style="5" width="6.85"/>
    <col collapsed="false" customWidth="true" hidden="false" outlineLevel="0" max="3831" min="3831" style="5" width="11.57"/>
    <col collapsed="false" customWidth="true" hidden="false" outlineLevel="0" max="3833" min="3832" style="5" width="13.86"/>
    <col collapsed="false" customWidth="true" hidden="false" outlineLevel="0" max="3834" min="3834" style="5" width="12"/>
    <col collapsed="false" customWidth="true" hidden="false" outlineLevel="0" max="3835" min="3835" style="5" width="44.29"/>
    <col collapsed="false" customWidth="true" hidden="false" outlineLevel="0" max="3836" min="3836" style="5" width="26.57"/>
    <col collapsed="false" customWidth="true" hidden="false" outlineLevel="0" max="3837" min="3837" style="5" width="18"/>
    <col collapsed="false" customWidth="true" hidden="false" outlineLevel="0" max="3839" min="3839" style="5" width="10.57"/>
    <col collapsed="false" customWidth="true" hidden="false" outlineLevel="0" max="3840" min="3840" style="5" width="12.15"/>
    <col collapsed="false" customWidth="true" hidden="false" outlineLevel="0" max="3842" min="3842" style="5" width="11.14"/>
    <col collapsed="false" customWidth="true" hidden="false" outlineLevel="0" max="3843" min="3843" style="5" width="11.43"/>
    <col collapsed="false" customWidth="true" hidden="false" outlineLevel="0" max="3844" min="3844" style="5" width="13.71"/>
    <col collapsed="false" customWidth="true" hidden="false" outlineLevel="0" max="3845" min="3845" style="5" width="15.85"/>
    <col collapsed="false" customWidth="true" hidden="false" outlineLevel="0" max="4083" min="4083" style="5" width="9.57"/>
    <col collapsed="false" customWidth="true" hidden="false" outlineLevel="0" max="4084" min="4084" style="5" width="30"/>
    <col collapsed="false" customWidth="true" hidden="false" outlineLevel="0" max="4085" min="4085" style="5" width="48.29"/>
    <col collapsed="false" customWidth="true" hidden="false" outlineLevel="0" max="4086" min="4086" style="5" width="6.85"/>
    <col collapsed="false" customWidth="true" hidden="false" outlineLevel="0" max="4087" min="4087" style="5" width="11.57"/>
    <col collapsed="false" customWidth="true" hidden="false" outlineLevel="0" max="4089" min="4088" style="5" width="13.86"/>
    <col collapsed="false" customWidth="true" hidden="false" outlineLevel="0" max="4090" min="4090" style="5" width="12"/>
    <col collapsed="false" customWidth="true" hidden="false" outlineLevel="0" max="4091" min="4091" style="5" width="44.29"/>
    <col collapsed="false" customWidth="true" hidden="false" outlineLevel="0" max="4092" min="4092" style="5" width="26.57"/>
    <col collapsed="false" customWidth="true" hidden="false" outlineLevel="0" max="4093" min="4093" style="5" width="18"/>
    <col collapsed="false" customWidth="true" hidden="false" outlineLevel="0" max="4095" min="4095" style="5" width="10.57"/>
    <col collapsed="false" customWidth="true" hidden="false" outlineLevel="0" max="4096" min="4096" style="5" width="12.15"/>
    <col collapsed="false" customWidth="true" hidden="false" outlineLevel="0" max="4098" min="4098" style="5" width="11.14"/>
    <col collapsed="false" customWidth="true" hidden="false" outlineLevel="0" max="4099" min="4099" style="5" width="11.43"/>
    <col collapsed="false" customWidth="true" hidden="false" outlineLevel="0" max="4100" min="4100" style="5" width="13.71"/>
    <col collapsed="false" customWidth="true" hidden="false" outlineLevel="0" max="4101" min="4101" style="5" width="15.85"/>
    <col collapsed="false" customWidth="true" hidden="false" outlineLevel="0" max="4339" min="4339" style="5" width="9.57"/>
    <col collapsed="false" customWidth="true" hidden="false" outlineLevel="0" max="4340" min="4340" style="5" width="30"/>
    <col collapsed="false" customWidth="true" hidden="false" outlineLevel="0" max="4341" min="4341" style="5" width="48.29"/>
    <col collapsed="false" customWidth="true" hidden="false" outlineLevel="0" max="4342" min="4342" style="5" width="6.85"/>
    <col collapsed="false" customWidth="true" hidden="false" outlineLevel="0" max="4343" min="4343" style="5" width="11.57"/>
    <col collapsed="false" customWidth="true" hidden="false" outlineLevel="0" max="4345" min="4344" style="5" width="13.86"/>
    <col collapsed="false" customWidth="true" hidden="false" outlineLevel="0" max="4346" min="4346" style="5" width="12"/>
    <col collapsed="false" customWidth="true" hidden="false" outlineLevel="0" max="4347" min="4347" style="5" width="44.29"/>
    <col collapsed="false" customWidth="true" hidden="false" outlineLevel="0" max="4348" min="4348" style="5" width="26.57"/>
    <col collapsed="false" customWidth="true" hidden="false" outlineLevel="0" max="4349" min="4349" style="5" width="18"/>
    <col collapsed="false" customWidth="true" hidden="false" outlineLevel="0" max="4351" min="4351" style="5" width="10.57"/>
    <col collapsed="false" customWidth="true" hidden="false" outlineLevel="0" max="4352" min="4352" style="5" width="12.15"/>
    <col collapsed="false" customWidth="true" hidden="false" outlineLevel="0" max="4354" min="4354" style="5" width="11.14"/>
    <col collapsed="false" customWidth="true" hidden="false" outlineLevel="0" max="4355" min="4355" style="5" width="11.43"/>
    <col collapsed="false" customWidth="true" hidden="false" outlineLevel="0" max="4356" min="4356" style="5" width="13.71"/>
    <col collapsed="false" customWidth="true" hidden="false" outlineLevel="0" max="4357" min="4357" style="5" width="15.85"/>
    <col collapsed="false" customWidth="true" hidden="false" outlineLevel="0" max="4595" min="4595" style="5" width="9.57"/>
    <col collapsed="false" customWidth="true" hidden="false" outlineLevel="0" max="4596" min="4596" style="5" width="30"/>
    <col collapsed="false" customWidth="true" hidden="false" outlineLevel="0" max="4597" min="4597" style="5" width="48.29"/>
    <col collapsed="false" customWidth="true" hidden="false" outlineLevel="0" max="4598" min="4598" style="5" width="6.85"/>
    <col collapsed="false" customWidth="true" hidden="false" outlineLevel="0" max="4599" min="4599" style="5" width="11.57"/>
    <col collapsed="false" customWidth="true" hidden="false" outlineLevel="0" max="4601" min="4600" style="5" width="13.86"/>
    <col collapsed="false" customWidth="true" hidden="false" outlineLevel="0" max="4602" min="4602" style="5" width="12"/>
    <col collapsed="false" customWidth="true" hidden="false" outlineLevel="0" max="4603" min="4603" style="5" width="44.29"/>
    <col collapsed="false" customWidth="true" hidden="false" outlineLevel="0" max="4604" min="4604" style="5" width="26.57"/>
    <col collapsed="false" customWidth="true" hidden="false" outlineLevel="0" max="4605" min="4605" style="5" width="18"/>
    <col collapsed="false" customWidth="true" hidden="false" outlineLevel="0" max="4607" min="4607" style="5" width="10.57"/>
    <col collapsed="false" customWidth="true" hidden="false" outlineLevel="0" max="4608" min="4608" style="5" width="12.15"/>
    <col collapsed="false" customWidth="true" hidden="false" outlineLevel="0" max="4610" min="4610" style="5" width="11.14"/>
    <col collapsed="false" customWidth="true" hidden="false" outlineLevel="0" max="4611" min="4611" style="5" width="11.43"/>
    <col collapsed="false" customWidth="true" hidden="false" outlineLevel="0" max="4612" min="4612" style="5" width="13.71"/>
    <col collapsed="false" customWidth="true" hidden="false" outlineLevel="0" max="4613" min="4613" style="5" width="15.85"/>
    <col collapsed="false" customWidth="true" hidden="false" outlineLevel="0" max="4851" min="4851" style="5" width="9.57"/>
    <col collapsed="false" customWidth="true" hidden="false" outlineLevel="0" max="4852" min="4852" style="5" width="30"/>
    <col collapsed="false" customWidth="true" hidden="false" outlineLevel="0" max="4853" min="4853" style="5" width="48.29"/>
    <col collapsed="false" customWidth="true" hidden="false" outlineLevel="0" max="4854" min="4854" style="5" width="6.85"/>
    <col collapsed="false" customWidth="true" hidden="false" outlineLevel="0" max="4855" min="4855" style="5" width="11.57"/>
    <col collapsed="false" customWidth="true" hidden="false" outlineLevel="0" max="4857" min="4856" style="5" width="13.86"/>
    <col collapsed="false" customWidth="true" hidden="false" outlineLevel="0" max="4858" min="4858" style="5" width="12"/>
    <col collapsed="false" customWidth="true" hidden="false" outlineLevel="0" max="4859" min="4859" style="5" width="44.29"/>
    <col collapsed="false" customWidth="true" hidden="false" outlineLevel="0" max="4860" min="4860" style="5" width="26.57"/>
    <col collapsed="false" customWidth="true" hidden="false" outlineLevel="0" max="4861" min="4861" style="5" width="18"/>
    <col collapsed="false" customWidth="true" hidden="false" outlineLevel="0" max="4863" min="4863" style="5" width="10.57"/>
    <col collapsed="false" customWidth="true" hidden="false" outlineLevel="0" max="4864" min="4864" style="5" width="12.15"/>
    <col collapsed="false" customWidth="true" hidden="false" outlineLevel="0" max="4866" min="4866" style="5" width="11.14"/>
    <col collapsed="false" customWidth="true" hidden="false" outlineLevel="0" max="4867" min="4867" style="5" width="11.43"/>
    <col collapsed="false" customWidth="true" hidden="false" outlineLevel="0" max="4868" min="4868" style="5" width="13.71"/>
    <col collapsed="false" customWidth="true" hidden="false" outlineLevel="0" max="4869" min="4869" style="5" width="15.85"/>
    <col collapsed="false" customWidth="true" hidden="false" outlineLevel="0" max="5107" min="5107" style="5" width="9.57"/>
    <col collapsed="false" customWidth="true" hidden="false" outlineLevel="0" max="5108" min="5108" style="5" width="30"/>
    <col collapsed="false" customWidth="true" hidden="false" outlineLevel="0" max="5109" min="5109" style="5" width="48.29"/>
    <col collapsed="false" customWidth="true" hidden="false" outlineLevel="0" max="5110" min="5110" style="5" width="6.85"/>
    <col collapsed="false" customWidth="true" hidden="false" outlineLevel="0" max="5111" min="5111" style="5" width="11.57"/>
    <col collapsed="false" customWidth="true" hidden="false" outlineLevel="0" max="5113" min="5112" style="5" width="13.86"/>
    <col collapsed="false" customWidth="true" hidden="false" outlineLevel="0" max="5114" min="5114" style="5" width="12"/>
    <col collapsed="false" customWidth="true" hidden="false" outlineLevel="0" max="5115" min="5115" style="5" width="44.29"/>
    <col collapsed="false" customWidth="true" hidden="false" outlineLevel="0" max="5116" min="5116" style="5" width="26.57"/>
    <col collapsed="false" customWidth="true" hidden="false" outlineLevel="0" max="5117" min="5117" style="5" width="18"/>
    <col collapsed="false" customWidth="true" hidden="false" outlineLevel="0" max="5119" min="5119" style="5" width="10.57"/>
    <col collapsed="false" customWidth="true" hidden="false" outlineLevel="0" max="5120" min="5120" style="5" width="12.15"/>
    <col collapsed="false" customWidth="true" hidden="false" outlineLevel="0" max="5122" min="5122" style="5" width="11.14"/>
    <col collapsed="false" customWidth="true" hidden="false" outlineLevel="0" max="5123" min="5123" style="5" width="11.43"/>
    <col collapsed="false" customWidth="true" hidden="false" outlineLevel="0" max="5124" min="5124" style="5" width="13.71"/>
    <col collapsed="false" customWidth="true" hidden="false" outlineLevel="0" max="5125" min="5125" style="5" width="15.85"/>
    <col collapsed="false" customWidth="true" hidden="false" outlineLevel="0" max="5363" min="5363" style="5" width="9.57"/>
    <col collapsed="false" customWidth="true" hidden="false" outlineLevel="0" max="5364" min="5364" style="5" width="30"/>
    <col collapsed="false" customWidth="true" hidden="false" outlineLevel="0" max="5365" min="5365" style="5" width="48.29"/>
    <col collapsed="false" customWidth="true" hidden="false" outlineLevel="0" max="5366" min="5366" style="5" width="6.85"/>
    <col collapsed="false" customWidth="true" hidden="false" outlineLevel="0" max="5367" min="5367" style="5" width="11.57"/>
    <col collapsed="false" customWidth="true" hidden="false" outlineLevel="0" max="5369" min="5368" style="5" width="13.86"/>
    <col collapsed="false" customWidth="true" hidden="false" outlineLevel="0" max="5370" min="5370" style="5" width="12"/>
    <col collapsed="false" customWidth="true" hidden="false" outlineLevel="0" max="5371" min="5371" style="5" width="44.29"/>
    <col collapsed="false" customWidth="true" hidden="false" outlineLevel="0" max="5372" min="5372" style="5" width="26.57"/>
    <col collapsed="false" customWidth="true" hidden="false" outlineLevel="0" max="5373" min="5373" style="5" width="18"/>
    <col collapsed="false" customWidth="true" hidden="false" outlineLevel="0" max="5375" min="5375" style="5" width="10.57"/>
    <col collapsed="false" customWidth="true" hidden="false" outlineLevel="0" max="5376" min="5376" style="5" width="12.15"/>
    <col collapsed="false" customWidth="true" hidden="false" outlineLevel="0" max="5378" min="5378" style="5" width="11.14"/>
    <col collapsed="false" customWidth="true" hidden="false" outlineLevel="0" max="5379" min="5379" style="5" width="11.43"/>
    <col collapsed="false" customWidth="true" hidden="false" outlineLevel="0" max="5380" min="5380" style="5" width="13.71"/>
    <col collapsed="false" customWidth="true" hidden="false" outlineLevel="0" max="5381" min="5381" style="5" width="15.85"/>
    <col collapsed="false" customWidth="true" hidden="false" outlineLevel="0" max="5619" min="5619" style="5" width="9.57"/>
    <col collapsed="false" customWidth="true" hidden="false" outlineLevel="0" max="5620" min="5620" style="5" width="30"/>
    <col collapsed="false" customWidth="true" hidden="false" outlineLevel="0" max="5621" min="5621" style="5" width="48.29"/>
    <col collapsed="false" customWidth="true" hidden="false" outlineLevel="0" max="5622" min="5622" style="5" width="6.85"/>
    <col collapsed="false" customWidth="true" hidden="false" outlineLevel="0" max="5623" min="5623" style="5" width="11.57"/>
    <col collapsed="false" customWidth="true" hidden="false" outlineLevel="0" max="5625" min="5624" style="5" width="13.86"/>
    <col collapsed="false" customWidth="true" hidden="false" outlineLevel="0" max="5626" min="5626" style="5" width="12"/>
    <col collapsed="false" customWidth="true" hidden="false" outlineLevel="0" max="5627" min="5627" style="5" width="44.29"/>
    <col collapsed="false" customWidth="true" hidden="false" outlineLevel="0" max="5628" min="5628" style="5" width="26.57"/>
    <col collapsed="false" customWidth="true" hidden="false" outlineLevel="0" max="5629" min="5629" style="5" width="18"/>
    <col collapsed="false" customWidth="true" hidden="false" outlineLevel="0" max="5631" min="5631" style="5" width="10.57"/>
    <col collapsed="false" customWidth="true" hidden="false" outlineLevel="0" max="5632" min="5632" style="5" width="12.15"/>
    <col collapsed="false" customWidth="true" hidden="false" outlineLevel="0" max="5634" min="5634" style="5" width="11.14"/>
    <col collapsed="false" customWidth="true" hidden="false" outlineLevel="0" max="5635" min="5635" style="5" width="11.43"/>
    <col collapsed="false" customWidth="true" hidden="false" outlineLevel="0" max="5636" min="5636" style="5" width="13.71"/>
    <col collapsed="false" customWidth="true" hidden="false" outlineLevel="0" max="5637" min="5637" style="5" width="15.85"/>
    <col collapsed="false" customWidth="true" hidden="false" outlineLevel="0" max="5875" min="5875" style="5" width="9.57"/>
    <col collapsed="false" customWidth="true" hidden="false" outlineLevel="0" max="5876" min="5876" style="5" width="30"/>
    <col collapsed="false" customWidth="true" hidden="false" outlineLevel="0" max="5877" min="5877" style="5" width="48.29"/>
    <col collapsed="false" customWidth="true" hidden="false" outlineLevel="0" max="5878" min="5878" style="5" width="6.85"/>
    <col collapsed="false" customWidth="true" hidden="false" outlineLevel="0" max="5879" min="5879" style="5" width="11.57"/>
    <col collapsed="false" customWidth="true" hidden="false" outlineLevel="0" max="5881" min="5880" style="5" width="13.86"/>
    <col collapsed="false" customWidth="true" hidden="false" outlineLevel="0" max="5882" min="5882" style="5" width="12"/>
    <col collapsed="false" customWidth="true" hidden="false" outlineLevel="0" max="5883" min="5883" style="5" width="44.29"/>
    <col collapsed="false" customWidth="true" hidden="false" outlineLevel="0" max="5884" min="5884" style="5" width="26.57"/>
    <col collapsed="false" customWidth="true" hidden="false" outlineLevel="0" max="5885" min="5885" style="5" width="18"/>
    <col collapsed="false" customWidth="true" hidden="false" outlineLevel="0" max="5887" min="5887" style="5" width="10.57"/>
    <col collapsed="false" customWidth="true" hidden="false" outlineLevel="0" max="5888" min="5888" style="5" width="12.15"/>
    <col collapsed="false" customWidth="true" hidden="false" outlineLevel="0" max="5890" min="5890" style="5" width="11.14"/>
    <col collapsed="false" customWidth="true" hidden="false" outlineLevel="0" max="5891" min="5891" style="5" width="11.43"/>
    <col collapsed="false" customWidth="true" hidden="false" outlineLevel="0" max="5892" min="5892" style="5" width="13.71"/>
    <col collapsed="false" customWidth="true" hidden="false" outlineLevel="0" max="5893" min="5893" style="5" width="15.85"/>
    <col collapsed="false" customWidth="true" hidden="false" outlineLevel="0" max="6131" min="6131" style="5" width="9.57"/>
    <col collapsed="false" customWidth="true" hidden="false" outlineLevel="0" max="6132" min="6132" style="5" width="30"/>
    <col collapsed="false" customWidth="true" hidden="false" outlineLevel="0" max="6133" min="6133" style="5" width="48.29"/>
    <col collapsed="false" customWidth="true" hidden="false" outlineLevel="0" max="6134" min="6134" style="5" width="6.85"/>
    <col collapsed="false" customWidth="true" hidden="false" outlineLevel="0" max="6135" min="6135" style="5" width="11.57"/>
    <col collapsed="false" customWidth="true" hidden="false" outlineLevel="0" max="6137" min="6136" style="5" width="13.86"/>
    <col collapsed="false" customWidth="true" hidden="false" outlineLevel="0" max="6138" min="6138" style="5" width="12"/>
    <col collapsed="false" customWidth="true" hidden="false" outlineLevel="0" max="6139" min="6139" style="5" width="44.29"/>
    <col collapsed="false" customWidth="true" hidden="false" outlineLevel="0" max="6140" min="6140" style="5" width="26.57"/>
    <col collapsed="false" customWidth="true" hidden="false" outlineLevel="0" max="6141" min="6141" style="5" width="18"/>
    <col collapsed="false" customWidth="true" hidden="false" outlineLevel="0" max="6143" min="6143" style="5" width="10.57"/>
    <col collapsed="false" customWidth="true" hidden="false" outlineLevel="0" max="6144" min="6144" style="5" width="12.15"/>
    <col collapsed="false" customWidth="true" hidden="false" outlineLevel="0" max="6146" min="6146" style="5" width="11.14"/>
    <col collapsed="false" customWidth="true" hidden="false" outlineLevel="0" max="6147" min="6147" style="5" width="11.43"/>
    <col collapsed="false" customWidth="true" hidden="false" outlineLevel="0" max="6148" min="6148" style="5" width="13.71"/>
    <col collapsed="false" customWidth="true" hidden="false" outlineLevel="0" max="6149" min="6149" style="5" width="15.85"/>
    <col collapsed="false" customWidth="true" hidden="false" outlineLevel="0" max="6387" min="6387" style="5" width="9.57"/>
    <col collapsed="false" customWidth="true" hidden="false" outlineLevel="0" max="6388" min="6388" style="5" width="30"/>
    <col collapsed="false" customWidth="true" hidden="false" outlineLevel="0" max="6389" min="6389" style="5" width="48.29"/>
    <col collapsed="false" customWidth="true" hidden="false" outlineLevel="0" max="6390" min="6390" style="5" width="6.85"/>
    <col collapsed="false" customWidth="true" hidden="false" outlineLevel="0" max="6391" min="6391" style="5" width="11.57"/>
    <col collapsed="false" customWidth="true" hidden="false" outlineLevel="0" max="6393" min="6392" style="5" width="13.86"/>
    <col collapsed="false" customWidth="true" hidden="false" outlineLevel="0" max="6394" min="6394" style="5" width="12"/>
    <col collapsed="false" customWidth="true" hidden="false" outlineLevel="0" max="6395" min="6395" style="5" width="44.29"/>
    <col collapsed="false" customWidth="true" hidden="false" outlineLevel="0" max="6396" min="6396" style="5" width="26.57"/>
    <col collapsed="false" customWidth="true" hidden="false" outlineLevel="0" max="6397" min="6397" style="5" width="18"/>
    <col collapsed="false" customWidth="true" hidden="false" outlineLevel="0" max="6399" min="6399" style="5" width="10.57"/>
    <col collapsed="false" customWidth="true" hidden="false" outlineLevel="0" max="6400" min="6400" style="5" width="12.15"/>
    <col collapsed="false" customWidth="true" hidden="false" outlineLevel="0" max="6402" min="6402" style="5" width="11.14"/>
    <col collapsed="false" customWidth="true" hidden="false" outlineLevel="0" max="6403" min="6403" style="5" width="11.43"/>
    <col collapsed="false" customWidth="true" hidden="false" outlineLevel="0" max="6404" min="6404" style="5" width="13.71"/>
    <col collapsed="false" customWidth="true" hidden="false" outlineLevel="0" max="6405" min="6405" style="5" width="15.85"/>
    <col collapsed="false" customWidth="true" hidden="false" outlineLevel="0" max="6643" min="6643" style="5" width="9.57"/>
    <col collapsed="false" customWidth="true" hidden="false" outlineLevel="0" max="6644" min="6644" style="5" width="30"/>
    <col collapsed="false" customWidth="true" hidden="false" outlineLevel="0" max="6645" min="6645" style="5" width="48.29"/>
    <col collapsed="false" customWidth="true" hidden="false" outlineLevel="0" max="6646" min="6646" style="5" width="6.85"/>
    <col collapsed="false" customWidth="true" hidden="false" outlineLevel="0" max="6647" min="6647" style="5" width="11.57"/>
    <col collapsed="false" customWidth="true" hidden="false" outlineLevel="0" max="6649" min="6648" style="5" width="13.86"/>
    <col collapsed="false" customWidth="true" hidden="false" outlineLevel="0" max="6650" min="6650" style="5" width="12"/>
    <col collapsed="false" customWidth="true" hidden="false" outlineLevel="0" max="6651" min="6651" style="5" width="44.29"/>
    <col collapsed="false" customWidth="true" hidden="false" outlineLevel="0" max="6652" min="6652" style="5" width="26.57"/>
    <col collapsed="false" customWidth="true" hidden="false" outlineLevel="0" max="6653" min="6653" style="5" width="18"/>
    <col collapsed="false" customWidth="true" hidden="false" outlineLevel="0" max="6655" min="6655" style="5" width="10.57"/>
    <col collapsed="false" customWidth="true" hidden="false" outlineLevel="0" max="6656" min="6656" style="5" width="12.15"/>
    <col collapsed="false" customWidth="true" hidden="false" outlineLevel="0" max="6658" min="6658" style="5" width="11.14"/>
    <col collapsed="false" customWidth="true" hidden="false" outlineLevel="0" max="6659" min="6659" style="5" width="11.43"/>
    <col collapsed="false" customWidth="true" hidden="false" outlineLevel="0" max="6660" min="6660" style="5" width="13.71"/>
    <col collapsed="false" customWidth="true" hidden="false" outlineLevel="0" max="6661" min="6661" style="5" width="15.85"/>
    <col collapsed="false" customWidth="true" hidden="false" outlineLevel="0" max="6899" min="6899" style="5" width="9.57"/>
    <col collapsed="false" customWidth="true" hidden="false" outlineLevel="0" max="6900" min="6900" style="5" width="30"/>
    <col collapsed="false" customWidth="true" hidden="false" outlineLevel="0" max="6901" min="6901" style="5" width="48.29"/>
    <col collapsed="false" customWidth="true" hidden="false" outlineLevel="0" max="6902" min="6902" style="5" width="6.85"/>
    <col collapsed="false" customWidth="true" hidden="false" outlineLevel="0" max="6903" min="6903" style="5" width="11.57"/>
    <col collapsed="false" customWidth="true" hidden="false" outlineLevel="0" max="6905" min="6904" style="5" width="13.86"/>
    <col collapsed="false" customWidth="true" hidden="false" outlineLevel="0" max="6906" min="6906" style="5" width="12"/>
    <col collapsed="false" customWidth="true" hidden="false" outlineLevel="0" max="6907" min="6907" style="5" width="44.29"/>
    <col collapsed="false" customWidth="true" hidden="false" outlineLevel="0" max="6908" min="6908" style="5" width="26.57"/>
    <col collapsed="false" customWidth="true" hidden="false" outlineLevel="0" max="6909" min="6909" style="5" width="18"/>
    <col collapsed="false" customWidth="true" hidden="false" outlineLevel="0" max="6911" min="6911" style="5" width="10.57"/>
    <col collapsed="false" customWidth="true" hidden="false" outlineLevel="0" max="6912" min="6912" style="5" width="12.15"/>
    <col collapsed="false" customWidth="true" hidden="false" outlineLevel="0" max="6914" min="6914" style="5" width="11.14"/>
    <col collapsed="false" customWidth="true" hidden="false" outlineLevel="0" max="6915" min="6915" style="5" width="11.43"/>
    <col collapsed="false" customWidth="true" hidden="false" outlineLevel="0" max="6916" min="6916" style="5" width="13.71"/>
    <col collapsed="false" customWidth="true" hidden="false" outlineLevel="0" max="6917" min="6917" style="5" width="15.85"/>
    <col collapsed="false" customWidth="true" hidden="false" outlineLevel="0" max="7155" min="7155" style="5" width="9.57"/>
    <col collapsed="false" customWidth="true" hidden="false" outlineLevel="0" max="7156" min="7156" style="5" width="30"/>
    <col collapsed="false" customWidth="true" hidden="false" outlineLevel="0" max="7157" min="7157" style="5" width="48.29"/>
    <col collapsed="false" customWidth="true" hidden="false" outlineLevel="0" max="7158" min="7158" style="5" width="6.85"/>
    <col collapsed="false" customWidth="true" hidden="false" outlineLevel="0" max="7159" min="7159" style="5" width="11.57"/>
    <col collapsed="false" customWidth="true" hidden="false" outlineLevel="0" max="7161" min="7160" style="5" width="13.86"/>
    <col collapsed="false" customWidth="true" hidden="false" outlineLevel="0" max="7162" min="7162" style="5" width="12"/>
    <col collapsed="false" customWidth="true" hidden="false" outlineLevel="0" max="7163" min="7163" style="5" width="44.29"/>
    <col collapsed="false" customWidth="true" hidden="false" outlineLevel="0" max="7164" min="7164" style="5" width="26.57"/>
    <col collapsed="false" customWidth="true" hidden="false" outlineLevel="0" max="7165" min="7165" style="5" width="18"/>
    <col collapsed="false" customWidth="true" hidden="false" outlineLevel="0" max="7167" min="7167" style="5" width="10.57"/>
    <col collapsed="false" customWidth="true" hidden="false" outlineLevel="0" max="7168" min="7168" style="5" width="12.15"/>
    <col collapsed="false" customWidth="true" hidden="false" outlineLevel="0" max="7170" min="7170" style="5" width="11.14"/>
    <col collapsed="false" customWidth="true" hidden="false" outlineLevel="0" max="7171" min="7171" style="5" width="11.43"/>
    <col collapsed="false" customWidth="true" hidden="false" outlineLevel="0" max="7172" min="7172" style="5" width="13.71"/>
    <col collapsed="false" customWidth="true" hidden="false" outlineLevel="0" max="7173" min="7173" style="5" width="15.85"/>
    <col collapsed="false" customWidth="true" hidden="false" outlineLevel="0" max="7411" min="7411" style="5" width="9.57"/>
    <col collapsed="false" customWidth="true" hidden="false" outlineLevel="0" max="7412" min="7412" style="5" width="30"/>
    <col collapsed="false" customWidth="true" hidden="false" outlineLevel="0" max="7413" min="7413" style="5" width="48.29"/>
    <col collapsed="false" customWidth="true" hidden="false" outlineLevel="0" max="7414" min="7414" style="5" width="6.85"/>
    <col collapsed="false" customWidth="true" hidden="false" outlineLevel="0" max="7415" min="7415" style="5" width="11.57"/>
    <col collapsed="false" customWidth="true" hidden="false" outlineLevel="0" max="7417" min="7416" style="5" width="13.86"/>
    <col collapsed="false" customWidth="true" hidden="false" outlineLevel="0" max="7418" min="7418" style="5" width="12"/>
    <col collapsed="false" customWidth="true" hidden="false" outlineLevel="0" max="7419" min="7419" style="5" width="44.29"/>
    <col collapsed="false" customWidth="true" hidden="false" outlineLevel="0" max="7420" min="7420" style="5" width="26.57"/>
    <col collapsed="false" customWidth="true" hidden="false" outlineLevel="0" max="7421" min="7421" style="5" width="18"/>
    <col collapsed="false" customWidth="true" hidden="false" outlineLevel="0" max="7423" min="7423" style="5" width="10.57"/>
    <col collapsed="false" customWidth="true" hidden="false" outlineLevel="0" max="7424" min="7424" style="5" width="12.15"/>
    <col collapsed="false" customWidth="true" hidden="false" outlineLevel="0" max="7426" min="7426" style="5" width="11.14"/>
    <col collapsed="false" customWidth="true" hidden="false" outlineLevel="0" max="7427" min="7427" style="5" width="11.43"/>
    <col collapsed="false" customWidth="true" hidden="false" outlineLevel="0" max="7428" min="7428" style="5" width="13.71"/>
    <col collapsed="false" customWidth="true" hidden="false" outlineLevel="0" max="7429" min="7429" style="5" width="15.85"/>
    <col collapsed="false" customWidth="true" hidden="false" outlineLevel="0" max="7667" min="7667" style="5" width="9.57"/>
    <col collapsed="false" customWidth="true" hidden="false" outlineLevel="0" max="7668" min="7668" style="5" width="30"/>
    <col collapsed="false" customWidth="true" hidden="false" outlineLevel="0" max="7669" min="7669" style="5" width="48.29"/>
    <col collapsed="false" customWidth="true" hidden="false" outlineLevel="0" max="7670" min="7670" style="5" width="6.85"/>
    <col collapsed="false" customWidth="true" hidden="false" outlineLevel="0" max="7671" min="7671" style="5" width="11.57"/>
    <col collapsed="false" customWidth="true" hidden="false" outlineLevel="0" max="7673" min="7672" style="5" width="13.86"/>
    <col collapsed="false" customWidth="true" hidden="false" outlineLevel="0" max="7674" min="7674" style="5" width="12"/>
    <col collapsed="false" customWidth="true" hidden="false" outlineLevel="0" max="7675" min="7675" style="5" width="44.29"/>
    <col collapsed="false" customWidth="true" hidden="false" outlineLevel="0" max="7676" min="7676" style="5" width="26.57"/>
    <col collapsed="false" customWidth="true" hidden="false" outlineLevel="0" max="7677" min="7677" style="5" width="18"/>
    <col collapsed="false" customWidth="true" hidden="false" outlineLevel="0" max="7679" min="7679" style="5" width="10.57"/>
    <col collapsed="false" customWidth="true" hidden="false" outlineLevel="0" max="7680" min="7680" style="5" width="12.15"/>
    <col collapsed="false" customWidth="true" hidden="false" outlineLevel="0" max="7682" min="7682" style="5" width="11.14"/>
    <col collapsed="false" customWidth="true" hidden="false" outlineLevel="0" max="7683" min="7683" style="5" width="11.43"/>
    <col collapsed="false" customWidth="true" hidden="false" outlineLevel="0" max="7684" min="7684" style="5" width="13.71"/>
    <col collapsed="false" customWidth="true" hidden="false" outlineLevel="0" max="7685" min="7685" style="5" width="15.85"/>
    <col collapsed="false" customWidth="true" hidden="false" outlineLevel="0" max="7923" min="7923" style="5" width="9.57"/>
    <col collapsed="false" customWidth="true" hidden="false" outlineLevel="0" max="7924" min="7924" style="5" width="30"/>
    <col collapsed="false" customWidth="true" hidden="false" outlineLevel="0" max="7925" min="7925" style="5" width="48.29"/>
    <col collapsed="false" customWidth="true" hidden="false" outlineLevel="0" max="7926" min="7926" style="5" width="6.85"/>
    <col collapsed="false" customWidth="true" hidden="false" outlineLevel="0" max="7927" min="7927" style="5" width="11.57"/>
    <col collapsed="false" customWidth="true" hidden="false" outlineLevel="0" max="7929" min="7928" style="5" width="13.86"/>
    <col collapsed="false" customWidth="true" hidden="false" outlineLevel="0" max="7930" min="7930" style="5" width="12"/>
    <col collapsed="false" customWidth="true" hidden="false" outlineLevel="0" max="7931" min="7931" style="5" width="44.29"/>
    <col collapsed="false" customWidth="true" hidden="false" outlineLevel="0" max="7932" min="7932" style="5" width="26.57"/>
    <col collapsed="false" customWidth="true" hidden="false" outlineLevel="0" max="7933" min="7933" style="5" width="18"/>
    <col collapsed="false" customWidth="true" hidden="false" outlineLevel="0" max="7935" min="7935" style="5" width="10.57"/>
    <col collapsed="false" customWidth="true" hidden="false" outlineLevel="0" max="7936" min="7936" style="5" width="12.15"/>
    <col collapsed="false" customWidth="true" hidden="false" outlineLevel="0" max="7938" min="7938" style="5" width="11.14"/>
    <col collapsed="false" customWidth="true" hidden="false" outlineLevel="0" max="7939" min="7939" style="5" width="11.43"/>
    <col collapsed="false" customWidth="true" hidden="false" outlineLevel="0" max="7940" min="7940" style="5" width="13.71"/>
    <col collapsed="false" customWidth="true" hidden="false" outlineLevel="0" max="7941" min="7941" style="5" width="15.85"/>
    <col collapsed="false" customWidth="true" hidden="false" outlineLevel="0" max="8179" min="8179" style="5" width="9.57"/>
    <col collapsed="false" customWidth="true" hidden="false" outlineLevel="0" max="8180" min="8180" style="5" width="30"/>
    <col collapsed="false" customWidth="true" hidden="false" outlineLevel="0" max="8181" min="8181" style="5" width="48.29"/>
    <col collapsed="false" customWidth="true" hidden="false" outlineLevel="0" max="8182" min="8182" style="5" width="6.85"/>
    <col collapsed="false" customWidth="true" hidden="false" outlineLevel="0" max="8183" min="8183" style="5" width="11.57"/>
    <col collapsed="false" customWidth="true" hidden="false" outlineLevel="0" max="8185" min="8184" style="5" width="13.86"/>
    <col collapsed="false" customWidth="true" hidden="false" outlineLevel="0" max="8186" min="8186" style="5" width="12"/>
    <col collapsed="false" customWidth="true" hidden="false" outlineLevel="0" max="8187" min="8187" style="5" width="44.29"/>
    <col collapsed="false" customWidth="true" hidden="false" outlineLevel="0" max="8188" min="8188" style="5" width="26.57"/>
    <col collapsed="false" customWidth="true" hidden="false" outlineLevel="0" max="8189" min="8189" style="5" width="18"/>
    <col collapsed="false" customWidth="true" hidden="false" outlineLevel="0" max="8191" min="8191" style="5" width="10.57"/>
    <col collapsed="false" customWidth="true" hidden="false" outlineLevel="0" max="8192" min="8192" style="5" width="12.15"/>
    <col collapsed="false" customWidth="true" hidden="false" outlineLevel="0" max="8194" min="8194" style="5" width="11.14"/>
    <col collapsed="false" customWidth="true" hidden="false" outlineLevel="0" max="8195" min="8195" style="5" width="11.43"/>
    <col collapsed="false" customWidth="true" hidden="false" outlineLevel="0" max="8196" min="8196" style="5" width="13.71"/>
    <col collapsed="false" customWidth="true" hidden="false" outlineLevel="0" max="8197" min="8197" style="5" width="15.85"/>
    <col collapsed="false" customWidth="true" hidden="false" outlineLevel="0" max="8435" min="8435" style="5" width="9.57"/>
    <col collapsed="false" customWidth="true" hidden="false" outlineLevel="0" max="8436" min="8436" style="5" width="30"/>
    <col collapsed="false" customWidth="true" hidden="false" outlineLevel="0" max="8437" min="8437" style="5" width="48.29"/>
    <col collapsed="false" customWidth="true" hidden="false" outlineLevel="0" max="8438" min="8438" style="5" width="6.85"/>
    <col collapsed="false" customWidth="true" hidden="false" outlineLevel="0" max="8439" min="8439" style="5" width="11.57"/>
    <col collapsed="false" customWidth="true" hidden="false" outlineLevel="0" max="8441" min="8440" style="5" width="13.86"/>
    <col collapsed="false" customWidth="true" hidden="false" outlineLevel="0" max="8442" min="8442" style="5" width="12"/>
    <col collapsed="false" customWidth="true" hidden="false" outlineLevel="0" max="8443" min="8443" style="5" width="44.29"/>
    <col collapsed="false" customWidth="true" hidden="false" outlineLevel="0" max="8444" min="8444" style="5" width="26.57"/>
    <col collapsed="false" customWidth="true" hidden="false" outlineLevel="0" max="8445" min="8445" style="5" width="18"/>
    <col collapsed="false" customWidth="true" hidden="false" outlineLevel="0" max="8447" min="8447" style="5" width="10.57"/>
    <col collapsed="false" customWidth="true" hidden="false" outlineLevel="0" max="8448" min="8448" style="5" width="12.15"/>
    <col collapsed="false" customWidth="true" hidden="false" outlineLevel="0" max="8450" min="8450" style="5" width="11.14"/>
    <col collapsed="false" customWidth="true" hidden="false" outlineLevel="0" max="8451" min="8451" style="5" width="11.43"/>
    <col collapsed="false" customWidth="true" hidden="false" outlineLevel="0" max="8452" min="8452" style="5" width="13.71"/>
    <col collapsed="false" customWidth="true" hidden="false" outlineLevel="0" max="8453" min="8453" style="5" width="15.85"/>
    <col collapsed="false" customWidth="true" hidden="false" outlineLevel="0" max="8691" min="8691" style="5" width="9.57"/>
    <col collapsed="false" customWidth="true" hidden="false" outlineLevel="0" max="8692" min="8692" style="5" width="30"/>
    <col collapsed="false" customWidth="true" hidden="false" outlineLevel="0" max="8693" min="8693" style="5" width="48.29"/>
    <col collapsed="false" customWidth="true" hidden="false" outlineLevel="0" max="8694" min="8694" style="5" width="6.85"/>
    <col collapsed="false" customWidth="true" hidden="false" outlineLevel="0" max="8695" min="8695" style="5" width="11.57"/>
    <col collapsed="false" customWidth="true" hidden="false" outlineLevel="0" max="8697" min="8696" style="5" width="13.86"/>
    <col collapsed="false" customWidth="true" hidden="false" outlineLevel="0" max="8698" min="8698" style="5" width="12"/>
    <col collapsed="false" customWidth="true" hidden="false" outlineLevel="0" max="8699" min="8699" style="5" width="44.29"/>
    <col collapsed="false" customWidth="true" hidden="false" outlineLevel="0" max="8700" min="8700" style="5" width="26.57"/>
    <col collapsed="false" customWidth="true" hidden="false" outlineLevel="0" max="8701" min="8701" style="5" width="18"/>
    <col collapsed="false" customWidth="true" hidden="false" outlineLevel="0" max="8703" min="8703" style="5" width="10.57"/>
    <col collapsed="false" customWidth="true" hidden="false" outlineLevel="0" max="8704" min="8704" style="5" width="12.15"/>
    <col collapsed="false" customWidth="true" hidden="false" outlineLevel="0" max="8706" min="8706" style="5" width="11.14"/>
    <col collapsed="false" customWidth="true" hidden="false" outlineLevel="0" max="8707" min="8707" style="5" width="11.43"/>
    <col collapsed="false" customWidth="true" hidden="false" outlineLevel="0" max="8708" min="8708" style="5" width="13.71"/>
    <col collapsed="false" customWidth="true" hidden="false" outlineLevel="0" max="8709" min="8709" style="5" width="15.85"/>
    <col collapsed="false" customWidth="true" hidden="false" outlineLevel="0" max="8947" min="8947" style="5" width="9.57"/>
    <col collapsed="false" customWidth="true" hidden="false" outlineLevel="0" max="8948" min="8948" style="5" width="30"/>
    <col collapsed="false" customWidth="true" hidden="false" outlineLevel="0" max="8949" min="8949" style="5" width="48.29"/>
    <col collapsed="false" customWidth="true" hidden="false" outlineLevel="0" max="8950" min="8950" style="5" width="6.85"/>
    <col collapsed="false" customWidth="true" hidden="false" outlineLevel="0" max="8951" min="8951" style="5" width="11.57"/>
    <col collapsed="false" customWidth="true" hidden="false" outlineLevel="0" max="8953" min="8952" style="5" width="13.86"/>
    <col collapsed="false" customWidth="true" hidden="false" outlineLevel="0" max="8954" min="8954" style="5" width="12"/>
    <col collapsed="false" customWidth="true" hidden="false" outlineLevel="0" max="8955" min="8955" style="5" width="44.29"/>
    <col collapsed="false" customWidth="true" hidden="false" outlineLevel="0" max="8956" min="8956" style="5" width="26.57"/>
    <col collapsed="false" customWidth="true" hidden="false" outlineLevel="0" max="8957" min="8957" style="5" width="18"/>
    <col collapsed="false" customWidth="true" hidden="false" outlineLevel="0" max="8959" min="8959" style="5" width="10.57"/>
    <col collapsed="false" customWidth="true" hidden="false" outlineLevel="0" max="8960" min="8960" style="5" width="12.15"/>
    <col collapsed="false" customWidth="true" hidden="false" outlineLevel="0" max="8962" min="8962" style="5" width="11.14"/>
    <col collapsed="false" customWidth="true" hidden="false" outlineLevel="0" max="8963" min="8963" style="5" width="11.43"/>
    <col collapsed="false" customWidth="true" hidden="false" outlineLevel="0" max="8964" min="8964" style="5" width="13.71"/>
    <col collapsed="false" customWidth="true" hidden="false" outlineLevel="0" max="8965" min="8965" style="5" width="15.85"/>
    <col collapsed="false" customWidth="true" hidden="false" outlineLevel="0" max="9203" min="9203" style="5" width="9.57"/>
    <col collapsed="false" customWidth="true" hidden="false" outlineLevel="0" max="9204" min="9204" style="5" width="30"/>
    <col collapsed="false" customWidth="true" hidden="false" outlineLevel="0" max="9205" min="9205" style="5" width="48.29"/>
    <col collapsed="false" customWidth="true" hidden="false" outlineLevel="0" max="9206" min="9206" style="5" width="6.85"/>
    <col collapsed="false" customWidth="true" hidden="false" outlineLevel="0" max="9207" min="9207" style="5" width="11.57"/>
    <col collapsed="false" customWidth="true" hidden="false" outlineLevel="0" max="9209" min="9208" style="5" width="13.86"/>
    <col collapsed="false" customWidth="true" hidden="false" outlineLevel="0" max="9210" min="9210" style="5" width="12"/>
    <col collapsed="false" customWidth="true" hidden="false" outlineLevel="0" max="9211" min="9211" style="5" width="44.29"/>
    <col collapsed="false" customWidth="true" hidden="false" outlineLevel="0" max="9212" min="9212" style="5" width="26.57"/>
    <col collapsed="false" customWidth="true" hidden="false" outlineLevel="0" max="9213" min="9213" style="5" width="18"/>
    <col collapsed="false" customWidth="true" hidden="false" outlineLevel="0" max="9215" min="9215" style="5" width="10.57"/>
    <col collapsed="false" customWidth="true" hidden="false" outlineLevel="0" max="9216" min="9216" style="5" width="12.15"/>
    <col collapsed="false" customWidth="true" hidden="false" outlineLevel="0" max="9218" min="9218" style="5" width="11.14"/>
    <col collapsed="false" customWidth="true" hidden="false" outlineLevel="0" max="9219" min="9219" style="5" width="11.43"/>
    <col collapsed="false" customWidth="true" hidden="false" outlineLevel="0" max="9220" min="9220" style="5" width="13.71"/>
    <col collapsed="false" customWidth="true" hidden="false" outlineLevel="0" max="9221" min="9221" style="5" width="15.85"/>
    <col collapsed="false" customWidth="true" hidden="false" outlineLevel="0" max="9459" min="9459" style="5" width="9.57"/>
    <col collapsed="false" customWidth="true" hidden="false" outlineLevel="0" max="9460" min="9460" style="5" width="30"/>
    <col collapsed="false" customWidth="true" hidden="false" outlineLevel="0" max="9461" min="9461" style="5" width="48.29"/>
    <col collapsed="false" customWidth="true" hidden="false" outlineLevel="0" max="9462" min="9462" style="5" width="6.85"/>
    <col collapsed="false" customWidth="true" hidden="false" outlineLevel="0" max="9463" min="9463" style="5" width="11.57"/>
    <col collapsed="false" customWidth="true" hidden="false" outlineLevel="0" max="9465" min="9464" style="5" width="13.86"/>
    <col collapsed="false" customWidth="true" hidden="false" outlineLevel="0" max="9466" min="9466" style="5" width="12"/>
    <col collapsed="false" customWidth="true" hidden="false" outlineLevel="0" max="9467" min="9467" style="5" width="44.29"/>
    <col collapsed="false" customWidth="true" hidden="false" outlineLevel="0" max="9468" min="9468" style="5" width="26.57"/>
    <col collapsed="false" customWidth="true" hidden="false" outlineLevel="0" max="9469" min="9469" style="5" width="18"/>
    <col collapsed="false" customWidth="true" hidden="false" outlineLevel="0" max="9471" min="9471" style="5" width="10.57"/>
    <col collapsed="false" customWidth="true" hidden="false" outlineLevel="0" max="9472" min="9472" style="5" width="12.15"/>
    <col collapsed="false" customWidth="true" hidden="false" outlineLevel="0" max="9474" min="9474" style="5" width="11.14"/>
    <col collapsed="false" customWidth="true" hidden="false" outlineLevel="0" max="9475" min="9475" style="5" width="11.43"/>
    <col collapsed="false" customWidth="true" hidden="false" outlineLevel="0" max="9476" min="9476" style="5" width="13.71"/>
    <col collapsed="false" customWidth="true" hidden="false" outlineLevel="0" max="9477" min="9477" style="5" width="15.85"/>
    <col collapsed="false" customWidth="true" hidden="false" outlineLevel="0" max="9715" min="9715" style="5" width="9.57"/>
    <col collapsed="false" customWidth="true" hidden="false" outlineLevel="0" max="9716" min="9716" style="5" width="30"/>
    <col collapsed="false" customWidth="true" hidden="false" outlineLevel="0" max="9717" min="9717" style="5" width="48.29"/>
    <col collapsed="false" customWidth="true" hidden="false" outlineLevel="0" max="9718" min="9718" style="5" width="6.85"/>
    <col collapsed="false" customWidth="true" hidden="false" outlineLevel="0" max="9719" min="9719" style="5" width="11.57"/>
    <col collapsed="false" customWidth="true" hidden="false" outlineLevel="0" max="9721" min="9720" style="5" width="13.86"/>
    <col collapsed="false" customWidth="true" hidden="false" outlineLevel="0" max="9722" min="9722" style="5" width="12"/>
    <col collapsed="false" customWidth="true" hidden="false" outlineLevel="0" max="9723" min="9723" style="5" width="44.29"/>
    <col collapsed="false" customWidth="true" hidden="false" outlineLevel="0" max="9724" min="9724" style="5" width="26.57"/>
    <col collapsed="false" customWidth="true" hidden="false" outlineLevel="0" max="9725" min="9725" style="5" width="18"/>
    <col collapsed="false" customWidth="true" hidden="false" outlineLevel="0" max="9727" min="9727" style="5" width="10.57"/>
    <col collapsed="false" customWidth="true" hidden="false" outlineLevel="0" max="9728" min="9728" style="5" width="12.15"/>
    <col collapsed="false" customWidth="true" hidden="false" outlineLevel="0" max="9730" min="9730" style="5" width="11.14"/>
    <col collapsed="false" customWidth="true" hidden="false" outlineLevel="0" max="9731" min="9731" style="5" width="11.43"/>
    <col collapsed="false" customWidth="true" hidden="false" outlineLevel="0" max="9732" min="9732" style="5" width="13.71"/>
    <col collapsed="false" customWidth="true" hidden="false" outlineLevel="0" max="9733" min="9733" style="5" width="15.85"/>
    <col collapsed="false" customWidth="true" hidden="false" outlineLevel="0" max="9971" min="9971" style="5" width="9.57"/>
    <col collapsed="false" customWidth="true" hidden="false" outlineLevel="0" max="9972" min="9972" style="5" width="30"/>
    <col collapsed="false" customWidth="true" hidden="false" outlineLevel="0" max="9973" min="9973" style="5" width="48.29"/>
    <col collapsed="false" customWidth="true" hidden="false" outlineLevel="0" max="9974" min="9974" style="5" width="6.85"/>
    <col collapsed="false" customWidth="true" hidden="false" outlineLevel="0" max="9975" min="9975" style="5" width="11.57"/>
    <col collapsed="false" customWidth="true" hidden="false" outlineLevel="0" max="9977" min="9976" style="5" width="13.86"/>
    <col collapsed="false" customWidth="true" hidden="false" outlineLevel="0" max="9978" min="9978" style="5" width="12"/>
    <col collapsed="false" customWidth="true" hidden="false" outlineLevel="0" max="9979" min="9979" style="5" width="44.29"/>
    <col collapsed="false" customWidth="true" hidden="false" outlineLevel="0" max="9980" min="9980" style="5" width="26.57"/>
    <col collapsed="false" customWidth="true" hidden="false" outlineLevel="0" max="9981" min="9981" style="5" width="18"/>
    <col collapsed="false" customWidth="true" hidden="false" outlineLevel="0" max="9983" min="9983" style="5" width="10.57"/>
    <col collapsed="false" customWidth="true" hidden="false" outlineLevel="0" max="9984" min="9984" style="5" width="12.15"/>
    <col collapsed="false" customWidth="true" hidden="false" outlineLevel="0" max="9986" min="9986" style="5" width="11.14"/>
    <col collapsed="false" customWidth="true" hidden="false" outlineLevel="0" max="9987" min="9987" style="5" width="11.43"/>
    <col collapsed="false" customWidth="true" hidden="false" outlineLevel="0" max="9988" min="9988" style="5" width="13.71"/>
    <col collapsed="false" customWidth="true" hidden="false" outlineLevel="0" max="9989" min="9989" style="5" width="15.85"/>
    <col collapsed="false" customWidth="true" hidden="false" outlineLevel="0" max="10227" min="10227" style="5" width="9.57"/>
    <col collapsed="false" customWidth="true" hidden="false" outlineLevel="0" max="10228" min="10228" style="5" width="30"/>
    <col collapsed="false" customWidth="true" hidden="false" outlineLevel="0" max="10229" min="10229" style="5" width="48.29"/>
    <col collapsed="false" customWidth="true" hidden="false" outlineLevel="0" max="10230" min="10230" style="5" width="6.85"/>
    <col collapsed="false" customWidth="true" hidden="false" outlineLevel="0" max="10231" min="10231" style="5" width="11.57"/>
    <col collapsed="false" customWidth="true" hidden="false" outlineLevel="0" max="10233" min="10232" style="5" width="13.86"/>
    <col collapsed="false" customWidth="true" hidden="false" outlineLevel="0" max="10234" min="10234" style="5" width="12"/>
    <col collapsed="false" customWidth="true" hidden="false" outlineLevel="0" max="10235" min="10235" style="5" width="44.29"/>
    <col collapsed="false" customWidth="true" hidden="false" outlineLevel="0" max="10236" min="10236" style="5" width="26.57"/>
    <col collapsed="false" customWidth="true" hidden="false" outlineLevel="0" max="10237" min="10237" style="5" width="18"/>
    <col collapsed="false" customWidth="true" hidden="false" outlineLevel="0" max="10239" min="10239" style="5" width="10.57"/>
    <col collapsed="false" customWidth="true" hidden="false" outlineLevel="0" max="10240" min="10240" style="5" width="12.15"/>
    <col collapsed="false" customWidth="true" hidden="false" outlineLevel="0" max="10242" min="10242" style="5" width="11.14"/>
    <col collapsed="false" customWidth="true" hidden="false" outlineLevel="0" max="10243" min="10243" style="5" width="11.43"/>
    <col collapsed="false" customWidth="true" hidden="false" outlineLevel="0" max="10244" min="10244" style="5" width="13.71"/>
    <col collapsed="false" customWidth="true" hidden="false" outlineLevel="0" max="10245" min="10245" style="5" width="15.85"/>
    <col collapsed="false" customWidth="true" hidden="false" outlineLevel="0" max="10483" min="10483" style="5" width="9.57"/>
    <col collapsed="false" customWidth="true" hidden="false" outlineLevel="0" max="10484" min="10484" style="5" width="30"/>
    <col collapsed="false" customWidth="true" hidden="false" outlineLevel="0" max="10485" min="10485" style="5" width="48.29"/>
    <col collapsed="false" customWidth="true" hidden="false" outlineLevel="0" max="10486" min="10486" style="5" width="6.85"/>
    <col collapsed="false" customWidth="true" hidden="false" outlineLevel="0" max="10487" min="10487" style="5" width="11.57"/>
    <col collapsed="false" customWidth="true" hidden="false" outlineLevel="0" max="10489" min="10488" style="5" width="13.86"/>
    <col collapsed="false" customWidth="true" hidden="false" outlineLevel="0" max="10490" min="10490" style="5" width="12"/>
    <col collapsed="false" customWidth="true" hidden="false" outlineLevel="0" max="10491" min="10491" style="5" width="44.29"/>
    <col collapsed="false" customWidth="true" hidden="false" outlineLevel="0" max="10492" min="10492" style="5" width="26.57"/>
    <col collapsed="false" customWidth="true" hidden="false" outlineLevel="0" max="10493" min="10493" style="5" width="18"/>
    <col collapsed="false" customWidth="true" hidden="false" outlineLevel="0" max="10495" min="10495" style="5" width="10.57"/>
    <col collapsed="false" customWidth="true" hidden="false" outlineLevel="0" max="10496" min="10496" style="5" width="12.15"/>
    <col collapsed="false" customWidth="true" hidden="false" outlineLevel="0" max="10498" min="10498" style="5" width="11.14"/>
    <col collapsed="false" customWidth="true" hidden="false" outlineLevel="0" max="10499" min="10499" style="5" width="11.43"/>
    <col collapsed="false" customWidth="true" hidden="false" outlineLevel="0" max="10500" min="10500" style="5" width="13.71"/>
    <col collapsed="false" customWidth="true" hidden="false" outlineLevel="0" max="10501" min="10501" style="5" width="15.85"/>
    <col collapsed="false" customWidth="true" hidden="false" outlineLevel="0" max="10739" min="10739" style="5" width="9.57"/>
    <col collapsed="false" customWidth="true" hidden="false" outlineLevel="0" max="10740" min="10740" style="5" width="30"/>
    <col collapsed="false" customWidth="true" hidden="false" outlineLevel="0" max="10741" min="10741" style="5" width="48.29"/>
    <col collapsed="false" customWidth="true" hidden="false" outlineLevel="0" max="10742" min="10742" style="5" width="6.85"/>
    <col collapsed="false" customWidth="true" hidden="false" outlineLevel="0" max="10743" min="10743" style="5" width="11.57"/>
    <col collapsed="false" customWidth="true" hidden="false" outlineLevel="0" max="10745" min="10744" style="5" width="13.86"/>
    <col collapsed="false" customWidth="true" hidden="false" outlineLevel="0" max="10746" min="10746" style="5" width="12"/>
    <col collapsed="false" customWidth="true" hidden="false" outlineLevel="0" max="10747" min="10747" style="5" width="44.29"/>
    <col collapsed="false" customWidth="true" hidden="false" outlineLevel="0" max="10748" min="10748" style="5" width="26.57"/>
    <col collapsed="false" customWidth="true" hidden="false" outlineLevel="0" max="10749" min="10749" style="5" width="18"/>
    <col collapsed="false" customWidth="true" hidden="false" outlineLevel="0" max="10751" min="10751" style="5" width="10.57"/>
    <col collapsed="false" customWidth="true" hidden="false" outlineLevel="0" max="10752" min="10752" style="5" width="12.15"/>
    <col collapsed="false" customWidth="true" hidden="false" outlineLevel="0" max="10754" min="10754" style="5" width="11.14"/>
    <col collapsed="false" customWidth="true" hidden="false" outlineLevel="0" max="10755" min="10755" style="5" width="11.43"/>
    <col collapsed="false" customWidth="true" hidden="false" outlineLevel="0" max="10756" min="10756" style="5" width="13.71"/>
    <col collapsed="false" customWidth="true" hidden="false" outlineLevel="0" max="10757" min="10757" style="5" width="15.85"/>
    <col collapsed="false" customWidth="true" hidden="false" outlineLevel="0" max="10995" min="10995" style="5" width="9.57"/>
    <col collapsed="false" customWidth="true" hidden="false" outlineLevel="0" max="10996" min="10996" style="5" width="30"/>
    <col collapsed="false" customWidth="true" hidden="false" outlineLevel="0" max="10997" min="10997" style="5" width="48.29"/>
    <col collapsed="false" customWidth="true" hidden="false" outlineLevel="0" max="10998" min="10998" style="5" width="6.85"/>
    <col collapsed="false" customWidth="true" hidden="false" outlineLevel="0" max="10999" min="10999" style="5" width="11.57"/>
    <col collapsed="false" customWidth="true" hidden="false" outlineLevel="0" max="11001" min="11000" style="5" width="13.86"/>
    <col collapsed="false" customWidth="true" hidden="false" outlineLevel="0" max="11002" min="11002" style="5" width="12"/>
    <col collapsed="false" customWidth="true" hidden="false" outlineLevel="0" max="11003" min="11003" style="5" width="44.29"/>
    <col collapsed="false" customWidth="true" hidden="false" outlineLevel="0" max="11004" min="11004" style="5" width="26.57"/>
    <col collapsed="false" customWidth="true" hidden="false" outlineLevel="0" max="11005" min="11005" style="5" width="18"/>
    <col collapsed="false" customWidth="true" hidden="false" outlineLevel="0" max="11007" min="11007" style="5" width="10.57"/>
    <col collapsed="false" customWidth="true" hidden="false" outlineLevel="0" max="11008" min="11008" style="5" width="12.15"/>
    <col collapsed="false" customWidth="true" hidden="false" outlineLevel="0" max="11010" min="11010" style="5" width="11.14"/>
    <col collapsed="false" customWidth="true" hidden="false" outlineLevel="0" max="11011" min="11011" style="5" width="11.43"/>
    <col collapsed="false" customWidth="true" hidden="false" outlineLevel="0" max="11012" min="11012" style="5" width="13.71"/>
    <col collapsed="false" customWidth="true" hidden="false" outlineLevel="0" max="11013" min="11013" style="5" width="15.85"/>
    <col collapsed="false" customWidth="true" hidden="false" outlineLevel="0" max="11251" min="11251" style="5" width="9.57"/>
    <col collapsed="false" customWidth="true" hidden="false" outlineLevel="0" max="11252" min="11252" style="5" width="30"/>
    <col collapsed="false" customWidth="true" hidden="false" outlineLevel="0" max="11253" min="11253" style="5" width="48.29"/>
    <col collapsed="false" customWidth="true" hidden="false" outlineLevel="0" max="11254" min="11254" style="5" width="6.85"/>
    <col collapsed="false" customWidth="true" hidden="false" outlineLevel="0" max="11255" min="11255" style="5" width="11.57"/>
    <col collapsed="false" customWidth="true" hidden="false" outlineLevel="0" max="11257" min="11256" style="5" width="13.86"/>
    <col collapsed="false" customWidth="true" hidden="false" outlineLevel="0" max="11258" min="11258" style="5" width="12"/>
    <col collapsed="false" customWidth="true" hidden="false" outlineLevel="0" max="11259" min="11259" style="5" width="44.29"/>
    <col collapsed="false" customWidth="true" hidden="false" outlineLevel="0" max="11260" min="11260" style="5" width="26.57"/>
    <col collapsed="false" customWidth="true" hidden="false" outlineLevel="0" max="11261" min="11261" style="5" width="18"/>
    <col collapsed="false" customWidth="true" hidden="false" outlineLevel="0" max="11263" min="11263" style="5" width="10.57"/>
    <col collapsed="false" customWidth="true" hidden="false" outlineLevel="0" max="11264" min="11264" style="5" width="12.15"/>
    <col collapsed="false" customWidth="true" hidden="false" outlineLevel="0" max="11266" min="11266" style="5" width="11.14"/>
    <col collapsed="false" customWidth="true" hidden="false" outlineLevel="0" max="11267" min="11267" style="5" width="11.43"/>
    <col collapsed="false" customWidth="true" hidden="false" outlineLevel="0" max="11268" min="11268" style="5" width="13.71"/>
    <col collapsed="false" customWidth="true" hidden="false" outlineLevel="0" max="11269" min="11269" style="5" width="15.85"/>
    <col collapsed="false" customWidth="true" hidden="false" outlineLevel="0" max="11507" min="11507" style="5" width="9.57"/>
    <col collapsed="false" customWidth="true" hidden="false" outlineLevel="0" max="11508" min="11508" style="5" width="30"/>
    <col collapsed="false" customWidth="true" hidden="false" outlineLevel="0" max="11509" min="11509" style="5" width="48.29"/>
    <col collapsed="false" customWidth="true" hidden="false" outlineLevel="0" max="11510" min="11510" style="5" width="6.85"/>
    <col collapsed="false" customWidth="true" hidden="false" outlineLevel="0" max="11511" min="11511" style="5" width="11.57"/>
    <col collapsed="false" customWidth="true" hidden="false" outlineLevel="0" max="11513" min="11512" style="5" width="13.86"/>
    <col collapsed="false" customWidth="true" hidden="false" outlineLevel="0" max="11514" min="11514" style="5" width="12"/>
    <col collapsed="false" customWidth="true" hidden="false" outlineLevel="0" max="11515" min="11515" style="5" width="44.29"/>
    <col collapsed="false" customWidth="true" hidden="false" outlineLevel="0" max="11516" min="11516" style="5" width="26.57"/>
    <col collapsed="false" customWidth="true" hidden="false" outlineLevel="0" max="11517" min="11517" style="5" width="18"/>
    <col collapsed="false" customWidth="true" hidden="false" outlineLevel="0" max="11519" min="11519" style="5" width="10.57"/>
    <col collapsed="false" customWidth="true" hidden="false" outlineLevel="0" max="11520" min="11520" style="5" width="12.15"/>
    <col collapsed="false" customWidth="true" hidden="false" outlineLevel="0" max="11522" min="11522" style="5" width="11.14"/>
    <col collapsed="false" customWidth="true" hidden="false" outlineLevel="0" max="11523" min="11523" style="5" width="11.43"/>
    <col collapsed="false" customWidth="true" hidden="false" outlineLevel="0" max="11524" min="11524" style="5" width="13.71"/>
    <col collapsed="false" customWidth="true" hidden="false" outlineLevel="0" max="11525" min="11525" style="5" width="15.85"/>
    <col collapsed="false" customWidth="true" hidden="false" outlineLevel="0" max="11763" min="11763" style="5" width="9.57"/>
    <col collapsed="false" customWidth="true" hidden="false" outlineLevel="0" max="11764" min="11764" style="5" width="30"/>
    <col collapsed="false" customWidth="true" hidden="false" outlineLevel="0" max="11765" min="11765" style="5" width="48.29"/>
    <col collapsed="false" customWidth="true" hidden="false" outlineLevel="0" max="11766" min="11766" style="5" width="6.85"/>
    <col collapsed="false" customWidth="true" hidden="false" outlineLevel="0" max="11767" min="11767" style="5" width="11.57"/>
    <col collapsed="false" customWidth="true" hidden="false" outlineLevel="0" max="11769" min="11768" style="5" width="13.86"/>
    <col collapsed="false" customWidth="true" hidden="false" outlineLevel="0" max="11770" min="11770" style="5" width="12"/>
    <col collapsed="false" customWidth="true" hidden="false" outlineLevel="0" max="11771" min="11771" style="5" width="44.29"/>
    <col collapsed="false" customWidth="true" hidden="false" outlineLevel="0" max="11772" min="11772" style="5" width="26.57"/>
    <col collapsed="false" customWidth="true" hidden="false" outlineLevel="0" max="11773" min="11773" style="5" width="18"/>
    <col collapsed="false" customWidth="true" hidden="false" outlineLevel="0" max="11775" min="11775" style="5" width="10.57"/>
    <col collapsed="false" customWidth="true" hidden="false" outlineLevel="0" max="11776" min="11776" style="5" width="12.15"/>
    <col collapsed="false" customWidth="true" hidden="false" outlineLevel="0" max="11778" min="11778" style="5" width="11.14"/>
    <col collapsed="false" customWidth="true" hidden="false" outlineLevel="0" max="11779" min="11779" style="5" width="11.43"/>
    <col collapsed="false" customWidth="true" hidden="false" outlineLevel="0" max="11780" min="11780" style="5" width="13.71"/>
    <col collapsed="false" customWidth="true" hidden="false" outlineLevel="0" max="11781" min="11781" style="5" width="15.85"/>
    <col collapsed="false" customWidth="true" hidden="false" outlineLevel="0" max="12019" min="12019" style="5" width="9.57"/>
    <col collapsed="false" customWidth="true" hidden="false" outlineLevel="0" max="12020" min="12020" style="5" width="30"/>
    <col collapsed="false" customWidth="true" hidden="false" outlineLevel="0" max="12021" min="12021" style="5" width="48.29"/>
    <col collapsed="false" customWidth="true" hidden="false" outlineLevel="0" max="12022" min="12022" style="5" width="6.85"/>
    <col collapsed="false" customWidth="true" hidden="false" outlineLevel="0" max="12023" min="12023" style="5" width="11.57"/>
    <col collapsed="false" customWidth="true" hidden="false" outlineLevel="0" max="12025" min="12024" style="5" width="13.86"/>
    <col collapsed="false" customWidth="true" hidden="false" outlineLevel="0" max="12026" min="12026" style="5" width="12"/>
    <col collapsed="false" customWidth="true" hidden="false" outlineLevel="0" max="12027" min="12027" style="5" width="44.29"/>
    <col collapsed="false" customWidth="true" hidden="false" outlineLevel="0" max="12028" min="12028" style="5" width="26.57"/>
    <col collapsed="false" customWidth="true" hidden="false" outlineLevel="0" max="12029" min="12029" style="5" width="18"/>
    <col collapsed="false" customWidth="true" hidden="false" outlineLevel="0" max="12031" min="12031" style="5" width="10.57"/>
    <col collapsed="false" customWidth="true" hidden="false" outlineLevel="0" max="12032" min="12032" style="5" width="12.15"/>
    <col collapsed="false" customWidth="true" hidden="false" outlineLevel="0" max="12034" min="12034" style="5" width="11.14"/>
    <col collapsed="false" customWidth="true" hidden="false" outlineLevel="0" max="12035" min="12035" style="5" width="11.43"/>
    <col collapsed="false" customWidth="true" hidden="false" outlineLevel="0" max="12036" min="12036" style="5" width="13.71"/>
    <col collapsed="false" customWidth="true" hidden="false" outlineLevel="0" max="12037" min="12037" style="5" width="15.85"/>
    <col collapsed="false" customWidth="true" hidden="false" outlineLevel="0" max="12275" min="12275" style="5" width="9.57"/>
    <col collapsed="false" customWidth="true" hidden="false" outlineLevel="0" max="12276" min="12276" style="5" width="30"/>
    <col collapsed="false" customWidth="true" hidden="false" outlineLevel="0" max="12277" min="12277" style="5" width="48.29"/>
    <col collapsed="false" customWidth="true" hidden="false" outlineLevel="0" max="12278" min="12278" style="5" width="6.85"/>
    <col collapsed="false" customWidth="true" hidden="false" outlineLevel="0" max="12279" min="12279" style="5" width="11.57"/>
    <col collapsed="false" customWidth="true" hidden="false" outlineLevel="0" max="12281" min="12280" style="5" width="13.86"/>
    <col collapsed="false" customWidth="true" hidden="false" outlineLevel="0" max="12282" min="12282" style="5" width="12"/>
    <col collapsed="false" customWidth="true" hidden="false" outlineLevel="0" max="12283" min="12283" style="5" width="44.29"/>
    <col collapsed="false" customWidth="true" hidden="false" outlineLevel="0" max="12284" min="12284" style="5" width="26.57"/>
    <col collapsed="false" customWidth="true" hidden="false" outlineLevel="0" max="12285" min="12285" style="5" width="18"/>
    <col collapsed="false" customWidth="true" hidden="false" outlineLevel="0" max="12287" min="12287" style="5" width="10.57"/>
    <col collapsed="false" customWidth="true" hidden="false" outlineLevel="0" max="12288" min="12288" style="5" width="12.15"/>
    <col collapsed="false" customWidth="true" hidden="false" outlineLevel="0" max="12290" min="12290" style="5" width="11.14"/>
    <col collapsed="false" customWidth="true" hidden="false" outlineLevel="0" max="12291" min="12291" style="5" width="11.43"/>
    <col collapsed="false" customWidth="true" hidden="false" outlineLevel="0" max="12292" min="12292" style="5" width="13.71"/>
    <col collapsed="false" customWidth="true" hidden="false" outlineLevel="0" max="12293" min="12293" style="5" width="15.85"/>
    <col collapsed="false" customWidth="true" hidden="false" outlineLevel="0" max="12531" min="12531" style="5" width="9.57"/>
    <col collapsed="false" customWidth="true" hidden="false" outlineLevel="0" max="12532" min="12532" style="5" width="30"/>
    <col collapsed="false" customWidth="true" hidden="false" outlineLevel="0" max="12533" min="12533" style="5" width="48.29"/>
    <col collapsed="false" customWidth="true" hidden="false" outlineLevel="0" max="12534" min="12534" style="5" width="6.85"/>
    <col collapsed="false" customWidth="true" hidden="false" outlineLevel="0" max="12535" min="12535" style="5" width="11.57"/>
    <col collapsed="false" customWidth="true" hidden="false" outlineLevel="0" max="12537" min="12536" style="5" width="13.86"/>
    <col collapsed="false" customWidth="true" hidden="false" outlineLevel="0" max="12538" min="12538" style="5" width="12"/>
    <col collapsed="false" customWidth="true" hidden="false" outlineLevel="0" max="12539" min="12539" style="5" width="44.29"/>
    <col collapsed="false" customWidth="true" hidden="false" outlineLevel="0" max="12540" min="12540" style="5" width="26.57"/>
    <col collapsed="false" customWidth="true" hidden="false" outlineLevel="0" max="12541" min="12541" style="5" width="18"/>
    <col collapsed="false" customWidth="true" hidden="false" outlineLevel="0" max="12543" min="12543" style="5" width="10.57"/>
    <col collapsed="false" customWidth="true" hidden="false" outlineLevel="0" max="12544" min="12544" style="5" width="12.15"/>
    <col collapsed="false" customWidth="true" hidden="false" outlineLevel="0" max="12546" min="12546" style="5" width="11.14"/>
    <col collapsed="false" customWidth="true" hidden="false" outlineLevel="0" max="12547" min="12547" style="5" width="11.43"/>
    <col collapsed="false" customWidth="true" hidden="false" outlineLevel="0" max="12548" min="12548" style="5" width="13.71"/>
    <col collapsed="false" customWidth="true" hidden="false" outlineLevel="0" max="12549" min="12549" style="5" width="15.85"/>
    <col collapsed="false" customWidth="true" hidden="false" outlineLevel="0" max="12787" min="12787" style="5" width="9.57"/>
    <col collapsed="false" customWidth="true" hidden="false" outlineLevel="0" max="12788" min="12788" style="5" width="30"/>
    <col collapsed="false" customWidth="true" hidden="false" outlineLevel="0" max="12789" min="12789" style="5" width="48.29"/>
    <col collapsed="false" customWidth="true" hidden="false" outlineLevel="0" max="12790" min="12790" style="5" width="6.85"/>
    <col collapsed="false" customWidth="true" hidden="false" outlineLevel="0" max="12791" min="12791" style="5" width="11.57"/>
    <col collapsed="false" customWidth="true" hidden="false" outlineLevel="0" max="12793" min="12792" style="5" width="13.86"/>
    <col collapsed="false" customWidth="true" hidden="false" outlineLevel="0" max="12794" min="12794" style="5" width="12"/>
    <col collapsed="false" customWidth="true" hidden="false" outlineLevel="0" max="12795" min="12795" style="5" width="44.29"/>
    <col collapsed="false" customWidth="true" hidden="false" outlineLevel="0" max="12796" min="12796" style="5" width="26.57"/>
    <col collapsed="false" customWidth="true" hidden="false" outlineLevel="0" max="12797" min="12797" style="5" width="18"/>
    <col collapsed="false" customWidth="true" hidden="false" outlineLevel="0" max="12799" min="12799" style="5" width="10.57"/>
    <col collapsed="false" customWidth="true" hidden="false" outlineLevel="0" max="12800" min="12800" style="5" width="12.15"/>
    <col collapsed="false" customWidth="true" hidden="false" outlineLevel="0" max="12802" min="12802" style="5" width="11.14"/>
    <col collapsed="false" customWidth="true" hidden="false" outlineLevel="0" max="12803" min="12803" style="5" width="11.43"/>
    <col collapsed="false" customWidth="true" hidden="false" outlineLevel="0" max="12804" min="12804" style="5" width="13.71"/>
    <col collapsed="false" customWidth="true" hidden="false" outlineLevel="0" max="12805" min="12805" style="5" width="15.85"/>
    <col collapsed="false" customWidth="true" hidden="false" outlineLevel="0" max="13043" min="13043" style="5" width="9.57"/>
    <col collapsed="false" customWidth="true" hidden="false" outlineLevel="0" max="13044" min="13044" style="5" width="30"/>
    <col collapsed="false" customWidth="true" hidden="false" outlineLevel="0" max="13045" min="13045" style="5" width="48.29"/>
    <col collapsed="false" customWidth="true" hidden="false" outlineLevel="0" max="13046" min="13046" style="5" width="6.85"/>
    <col collapsed="false" customWidth="true" hidden="false" outlineLevel="0" max="13047" min="13047" style="5" width="11.57"/>
    <col collapsed="false" customWidth="true" hidden="false" outlineLevel="0" max="13049" min="13048" style="5" width="13.86"/>
    <col collapsed="false" customWidth="true" hidden="false" outlineLevel="0" max="13050" min="13050" style="5" width="12"/>
    <col collapsed="false" customWidth="true" hidden="false" outlineLevel="0" max="13051" min="13051" style="5" width="44.29"/>
    <col collapsed="false" customWidth="true" hidden="false" outlineLevel="0" max="13052" min="13052" style="5" width="26.57"/>
    <col collapsed="false" customWidth="true" hidden="false" outlineLevel="0" max="13053" min="13053" style="5" width="18"/>
    <col collapsed="false" customWidth="true" hidden="false" outlineLevel="0" max="13055" min="13055" style="5" width="10.57"/>
    <col collapsed="false" customWidth="true" hidden="false" outlineLevel="0" max="13056" min="13056" style="5" width="12.15"/>
    <col collapsed="false" customWidth="true" hidden="false" outlineLevel="0" max="13058" min="13058" style="5" width="11.14"/>
    <col collapsed="false" customWidth="true" hidden="false" outlineLevel="0" max="13059" min="13059" style="5" width="11.43"/>
    <col collapsed="false" customWidth="true" hidden="false" outlineLevel="0" max="13060" min="13060" style="5" width="13.71"/>
    <col collapsed="false" customWidth="true" hidden="false" outlineLevel="0" max="13061" min="13061" style="5" width="15.85"/>
    <col collapsed="false" customWidth="true" hidden="false" outlineLevel="0" max="13299" min="13299" style="5" width="9.57"/>
    <col collapsed="false" customWidth="true" hidden="false" outlineLevel="0" max="13300" min="13300" style="5" width="30"/>
    <col collapsed="false" customWidth="true" hidden="false" outlineLevel="0" max="13301" min="13301" style="5" width="48.29"/>
    <col collapsed="false" customWidth="true" hidden="false" outlineLevel="0" max="13302" min="13302" style="5" width="6.85"/>
    <col collapsed="false" customWidth="true" hidden="false" outlineLevel="0" max="13303" min="13303" style="5" width="11.57"/>
    <col collapsed="false" customWidth="true" hidden="false" outlineLevel="0" max="13305" min="13304" style="5" width="13.86"/>
    <col collapsed="false" customWidth="true" hidden="false" outlineLevel="0" max="13306" min="13306" style="5" width="12"/>
    <col collapsed="false" customWidth="true" hidden="false" outlineLevel="0" max="13307" min="13307" style="5" width="44.29"/>
    <col collapsed="false" customWidth="true" hidden="false" outlineLevel="0" max="13308" min="13308" style="5" width="26.57"/>
    <col collapsed="false" customWidth="true" hidden="false" outlineLevel="0" max="13309" min="13309" style="5" width="18"/>
    <col collapsed="false" customWidth="true" hidden="false" outlineLevel="0" max="13311" min="13311" style="5" width="10.57"/>
    <col collapsed="false" customWidth="true" hidden="false" outlineLevel="0" max="13312" min="13312" style="5" width="12.15"/>
    <col collapsed="false" customWidth="true" hidden="false" outlineLevel="0" max="13314" min="13314" style="5" width="11.14"/>
    <col collapsed="false" customWidth="true" hidden="false" outlineLevel="0" max="13315" min="13315" style="5" width="11.43"/>
    <col collapsed="false" customWidth="true" hidden="false" outlineLevel="0" max="13316" min="13316" style="5" width="13.71"/>
    <col collapsed="false" customWidth="true" hidden="false" outlineLevel="0" max="13317" min="13317" style="5" width="15.85"/>
    <col collapsed="false" customWidth="true" hidden="false" outlineLevel="0" max="13555" min="13555" style="5" width="9.57"/>
    <col collapsed="false" customWidth="true" hidden="false" outlineLevel="0" max="13556" min="13556" style="5" width="30"/>
    <col collapsed="false" customWidth="true" hidden="false" outlineLevel="0" max="13557" min="13557" style="5" width="48.29"/>
    <col collapsed="false" customWidth="true" hidden="false" outlineLevel="0" max="13558" min="13558" style="5" width="6.85"/>
    <col collapsed="false" customWidth="true" hidden="false" outlineLevel="0" max="13559" min="13559" style="5" width="11.57"/>
    <col collapsed="false" customWidth="true" hidden="false" outlineLevel="0" max="13561" min="13560" style="5" width="13.86"/>
    <col collapsed="false" customWidth="true" hidden="false" outlineLevel="0" max="13562" min="13562" style="5" width="12"/>
    <col collapsed="false" customWidth="true" hidden="false" outlineLevel="0" max="13563" min="13563" style="5" width="44.29"/>
    <col collapsed="false" customWidth="true" hidden="false" outlineLevel="0" max="13564" min="13564" style="5" width="26.57"/>
    <col collapsed="false" customWidth="true" hidden="false" outlineLevel="0" max="13565" min="13565" style="5" width="18"/>
    <col collapsed="false" customWidth="true" hidden="false" outlineLevel="0" max="13567" min="13567" style="5" width="10.57"/>
    <col collapsed="false" customWidth="true" hidden="false" outlineLevel="0" max="13568" min="13568" style="5" width="12.15"/>
    <col collapsed="false" customWidth="true" hidden="false" outlineLevel="0" max="13570" min="13570" style="5" width="11.14"/>
    <col collapsed="false" customWidth="true" hidden="false" outlineLevel="0" max="13571" min="13571" style="5" width="11.43"/>
    <col collapsed="false" customWidth="true" hidden="false" outlineLevel="0" max="13572" min="13572" style="5" width="13.71"/>
    <col collapsed="false" customWidth="true" hidden="false" outlineLevel="0" max="13573" min="13573" style="5" width="15.85"/>
    <col collapsed="false" customWidth="true" hidden="false" outlineLevel="0" max="13811" min="13811" style="5" width="9.57"/>
    <col collapsed="false" customWidth="true" hidden="false" outlineLevel="0" max="13812" min="13812" style="5" width="30"/>
    <col collapsed="false" customWidth="true" hidden="false" outlineLevel="0" max="13813" min="13813" style="5" width="48.29"/>
    <col collapsed="false" customWidth="true" hidden="false" outlineLevel="0" max="13814" min="13814" style="5" width="6.85"/>
    <col collapsed="false" customWidth="true" hidden="false" outlineLevel="0" max="13815" min="13815" style="5" width="11.57"/>
    <col collapsed="false" customWidth="true" hidden="false" outlineLevel="0" max="13817" min="13816" style="5" width="13.86"/>
    <col collapsed="false" customWidth="true" hidden="false" outlineLevel="0" max="13818" min="13818" style="5" width="12"/>
    <col collapsed="false" customWidth="true" hidden="false" outlineLevel="0" max="13819" min="13819" style="5" width="44.29"/>
    <col collapsed="false" customWidth="true" hidden="false" outlineLevel="0" max="13820" min="13820" style="5" width="26.57"/>
    <col collapsed="false" customWidth="true" hidden="false" outlineLevel="0" max="13821" min="13821" style="5" width="18"/>
    <col collapsed="false" customWidth="true" hidden="false" outlineLevel="0" max="13823" min="13823" style="5" width="10.57"/>
    <col collapsed="false" customWidth="true" hidden="false" outlineLevel="0" max="13824" min="13824" style="5" width="12.15"/>
    <col collapsed="false" customWidth="true" hidden="false" outlineLevel="0" max="13826" min="13826" style="5" width="11.14"/>
    <col collapsed="false" customWidth="true" hidden="false" outlineLevel="0" max="13827" min="13827" style="5" width="11.43"/>
    <col collapsed="false" customWidth="true" hidden="false" outlineLevel="0" max="13828" min="13828" style="5" width="13.71"/>
    <col collapsed="false" customWidth="true" hidden="false" outlineLevel="0" max="13829" min="13829" style="5" width="15.85"/>
    <col collapsed="false" customWidth="true" hidden="false" outlineLevel="0" max="14067" min="14067" style="5" width="9.57"/>
    <col collapsed="false" customWidth="true" hidden="false" outlineLevel="0" max="14068" min="14068" style="5" width="30"/>
    <col collapsed="false" customWidth="true" hidden="false" outlineLevel="0" max="14069" min="14069" style="5" width="48.29"/>
    <col collapsed="false" customWidth="true" hidden="false" outlineLevel="0" max="14070" min="14070" style="5" width="6.85"/>
    <col collapsed="false" customWidth="true" hidden="false" outlineLevel="0" max="14071" min="14071" style="5" width="11.57"/>
    <col collapsed="false" customWidth="true" hidden="false" outlineLevel="0" max="14073" min="14072" style="5" width="13.86"/>
    <col collapsed="false" customWidth="true" hidden="false" outlineLevel="0" max="14074" min="14074" style="5" width="12"/>
    <col collapsed="false" customWidth="true" hidden="false" outlineLevel="0" max="14075" min="14075" style="5" width="44.29"/>
    <col collapsed="false" customWidth="true" hidden="false" outlineLevel="0" max="14076" min="14076" style="5" width="26.57"/>
    <col collapsed="false" customWidth="true" hidden="false" outlineLevel="0" max="14077" min="14077" style="5" width="18"/>
    <col collapsed="false" customWidth="true" hidden="false" outlineLevel="0" max="14079" min="14079" style="5" width="10.57"/>
    <col collapsed="false" customWidth="true" hidden="false" outlineLevel="0" max="14080" min="14080" style="5" width="12.15"/>
    <col collapsed="false" customWidth="true" hidden="false" outlineLevel="0" max="14082" min="14082" style="5" width="11.14"/>
    <col collapsed="false" customWidth="true" hidden="false" outlineLevel="0" max="14083" min="14083" style="5" width="11.43"/>
    <col collapsed="false" customWidth="true" hidden="false" outlineLevel="0" max="14084" min="14084" style="5" width="13.71"/>
    <col collapsed="false" customWidth="true" hidden="false" outlineLevel="0" max="14085" min="14085" style="5" width="15.85"/>
    <col collapsed="false" customWidth="true" hidden="false" outlineLevel="0" max="14323" min="14323" style="5" width="9.57"/>
    <col collapsed="false" customWidth="true" hidden="false" outlineLevel="0" max="14324" min="14324" style="5" width="30"/>
    <col collapsed="false" customWidth="true" hidden="false" outlineLevel="0" max="14325" min="14325" style="5" width="48.29"/>
    <col collapsed="false" customWidth="true" hidden="false" outlineLevel="0" max="14326" min="14326" style="5" width="6.85"/>
    <col collapsed="false" customWidth="true" hidden="false" outlineLevel="0" max="14327" min="14327" style="5" width="11.57"/>
    <col collapsed="false" customWidth="true" hidden="false" outlineLevel="0" max="14329" min="14328" style="5" width="13.86"/>
    <col collapsed="false" customWidth="true" hidden="false" outlineLevel="0" max="14330" min="14330" style="5" width="12"/>
    <col collapsed="false" customWidth="true" hidden="false" outlineLevel="0" max="14331" min="14331" style="5" width="44.29"/>
    <col collapsed="false" customWidth="true" hidden="false" outlineLevel="0" max="14332" min="14332" style="5" width="26.57"/>
    <col collapsed="false" customWidth="true" hidden="false" outlineLevel="0" max="14333" min="14333" style="5" width="18"/>
    <col collapsed="false" customWidth="true" hidden="false" outlineLevel="0" max="14335" min="14335" style="5" width="10.57"/>
    <col collapsed="false" customWidth="true" hidden="false" outlineLevel="0" max="14336" min="14336" style="5" width="12.15"/>
    <col collapsed="false" customWidth="true" hidden="false" outlineLevel="0" max="14338" min="14338" style="5" width="11.14"/>
    <col collapsed="false" customWidth="true" hidden="false" outlineLevel="0" max="14339" min="14339" style="5" width="11.43"/>
    <col collapsed="false" customWidth="true" hidden="false" outlineLevel="0" max="14340" min="14340" style="5" width="13.71"/>
    <col collapsed="false" customWidth="true" hidden="false" outlineLevel="0" max="14341" min="14341" style="5" width="15.85"/>
    <col collapsed="false" customWidth="true" hidden="false" outlineLevel="0" max="14579" min="14579" style="5" width="9.57"/>
    <col collapsed="false" customWidth="true" hidden="false" outlineLevel="0" max="14580" min="14580" style="5" width="30"/>
    <col collapsed="false" customWidth="true" hidden="false" outlineLevel="0" max="14581" min="14581" style="5" width="48.29"/>
    <col collapsed="false" customWidth="true" hidden="false" outlineLevel="0" max="14582" min="14582" style="5" width="6.85"/>
    <col collapsed="false" customWidth="true" hidden="false" outlineLevel="0" max="14583" min="14583" style="5" width="11.57"/>
    <col collapsed="false" customWidth="true" hidden="false" outlineLevel="0" max="14585" min="14584" style="5" width="13.86"/>
    <col collapsed="false" customWidth="true" hidden="false" outlineLevel="0" max="14586" min="14586" style="5" width="12"/>
    <col collapsed="false" customWidth="true" hidden="false" outlineLevel="0" max="14587" min="14587" style="5" width="44.29"/>
    <col collapsed="false" customWidth="true" hidden="false" outlineLevel="0" max="14588" min="14588" style="5" width="26.57"/>
    <col collapsed="false" customWidth="true" hidden="false" outlineLevel="0" max="14589" min="14589" style="5" width="18"/>
    <col collapsed="false" customWidth="true" hidden="false" outlineLevel="0" max="14591" min="14591" style="5" width="10.57"/>
    <col collapsed="false" customWidth="true" hidden="false" outlineLevel="0" max="14592" min="14592" style="5" width="12.15"/>
    <col collapsed="false" customWidth="true" hidden="false" outlineLevel="0" max="14594" min="14594" style="5" width="11.14"/>
    <col collapsed="false" customWidth="true" hidden="false" outlineLevel="0" max="14595" min="14595" style="5" width="11.43"/>
    <col collapsed="false" customWidth="true" hidden="false" outlineLevel="0" max="14596" min="14596" style="5" width="13.71"/>
    <col collapsed="false" customWidth="true" hidden="false" outlineLevel="0" max="14597" min="14597" style="5" width="15.85"/>
    <col collapsed="false" customWidth="true" hidden="false" outlineLevel="0" max="14835" min="14835" style="5" width="9.57"/>
    <col collapsed="false" customWidth="true" hidden="false" outlineLevel="0" max="14836" min="14836" style="5" width="30"/>
    <col collapsed="false" customWidth="true" hidden="false" outlineLevel="0" max="14837" min="14837" style="5" width="48.29"/>
    <col collapsed="false" customWidth="true" hidden="false" outlineLevel="0" max="14838" min="14838" style="5" width="6.85"/>
    <col collapsed="false" customWidth="true" hidden="false" outlineLevel="0" max="14839" min="14839" style="5" width="11.57"/>
    <col collapsed="false" customWidth="true" hidden="false" outlineLevel="0" max="14841" min="14840" style="5" width="13.86"/>
    <col collapsed="false" customWidth="true" hidden="false" outlineLevel="0" max="14842" min="14842" style="5" width="12"/>
    <col collapsed="false" customWidth="true" hidden="false" outlineLevel="0" max="14843" min="14843" style="5" width="44.29"/>
    <col collapsed="false" customWidth="true" hidden="false" outlineLevel="0" max="14844" min="14844" style="5" width="26.57"/>
    <col collapsed="false" customWidth="true" hidden="false" outlineLevel="0" max="14845" min="14845" style="5" width="18"/>
    <col collapsed="false" customWidth="true" hidden="false" outlineLevel="0" max="14847" min="14847" style="5" width="10.57"/>
    <col collapsed="false" customWidth="true" hidden="false" outlineLevel="0" max="14848" min="14848" style="5" width="12.15"/>
    <col collapsed="false" customWidth="true" hidden="false" outlineLevel="0" max="14850" min="14850" style="5" width="11.14"/>
    <col collapsed="false" customWidth="true" hidden="false" outlineLevel="0" max="14851" min="14851" style="5" width="11.43"/>
    <col collapsed="false" customWidth="true" hidden="false" outlineLevel="0" max="14852" min="14852" style="5" width="13.71"/>
    <col collapsed="false" customWidth="true" hidden="false" outlineLevel="0" max="14853" min="14853" style="5" width="15.85"/>
    <col collapsed="false" customWidth="true" hidden="false" outlineLevel="0" max="15091" min="15091" style="5" width="9.57"/>
    <col collapsed="false" customWidth="true" hidden="false" outlineLevel="0" max="15092" min="15092" style="5" width="30"/>
    <col collapsed="false" customWidth="true" hidden="false" outlineLevel="0" max="15093" min="15093" style="5" width="48.29"/>
    <col collapsed="false" customWidth="true" hidden="false" outlineLevel="0" max="15094" min="15094" style="5" width="6.85"/>
    <col collapsed="false" customWidth="true" hidden="false" outlineLevel="0" max="15095" min="15095" style="5" width="11.57"/>
    <col collapsed="false" customWidth="true" hidden="false" outlineLevel="0" max="15097" min="15096" style="5" width="13.86"/>
    <col collapsed="false" customWidth="true" hidden="false" outlineLevel="0" max="15098" min="15098" style="5" width="12"/>
    <col collapsed="false" customWidth="true" hidden="false" outlineLevel="0" max="15099" min="15099" style="5" width="44.29"/>
    <col collapsed="false" customWidth="true" hidden="false" outlineLevel="0" max="15100" min="15100" style="5" width="26.57"/>
    <col collapsed="false" customWidth="true" hidden="false" outlineLevel="0" max="15101" min="15101" style="5" width="18"/>
    <col collapsed="false" customWidth="true" hidden="false" outlineLevel="0" max="15103" min="15103" style="5" width="10.57"/>
    <col collapsed="false" customWidth="true" hidden="false" outlineLevel="0" max="15104" min="15104" style="5" width="12.15"/>
    <col collapsed="false" customWidth="true" hidden="false" outlineLevel="0" max="15106" min="15106" style="5" width="11.14"/>
    <col collapsed="false" customWidth="true" hidden="false" outlineLevel="0" max="15107" min="15107" style="5" width="11.43"/>
    <col collapsed="false" customWidth="true" hidden="false" outlineLevel="0" max="15108" min="15108" style="5" width="13.71"/>
    <col collapsed="false" customWidth="true" hidden="false" outlineLevel="0" max="15109" min="15109" style="5" width="15.85"/>
    <col collapsed="false" customWidth="true" hidden="false" outlineLevel="0" max="15347" min="15347" style="5" width="9.57"/>
    <col collapsed="false" customWidth="true" hidden="false" outlineLevel="0" max="15348" min="15348" style="5" width="30"/>
    <col collapsed="false" customWidth="true" hidden="false" outlineLevel="0" max="15349" min="15349" style="5" width="48.29"/>
    <col collapsed="false" customWidth="true" hidden="false" outlineLevel="0" max="15350" min="15350" style="5" width="6.85"/>
    <col collapsed="false" customWidth="true" hidden="false" outlineLevel="0" max="15351" min="15351" style="5" width="11.57"/>
    <col collapsed="false" customWidth="true" hidden="false" outlineLevel="0" max="15353" min="15352" style="5" width="13.86"/>
    <col collapsed="false" customWidth="true" hidden="false" outlineLevel="0" max="15354" min="15354" style="5" width="12"/>
    <col collapsed="false" customWidth="true" hidden="false" outlineLevel="0" max="15355" min="15355" style="5" width="44.29"/>
    <col collapsed="false" customWidth="true" hidden="false" outlineLevel="0" max="15356" min="15356" style="5" width="26.57"/>
    <col collapsed="false" customWidth="true" hidden="false" outlineLevel="0" max="15357" min="15357" style="5" width="18"/>
    <col collapsed="false" customWidth="true" hidden="false" outlineLevel="0" max="15359" min="15359" style="5" width="10.57"/>
    <col collapsed="false" customWidth="true" hidden="false" outlineLevel="0" max="15360" min="15360" style="5" width="12.15"/>
    <col collapsed="false" customWidth="true" hidden="false" outlineLevel="0" max="15362" min="15362" style="5" width="11.14"/>
    <col collapsed="false" customWidth="true" hidden="false" outlineLevel="0" max="15363" min="15363" style="5" width="11.43"/>
    <col collapsed="false" customWidth="true" hidden="false" outlineLevel="0" max="15364" min="15364" style="5" width="13.71"/>
    <col collapsed="false" customWidth="true" hidden="false" outlineLevel="0" max="15365" min="15365" style="5" width="15.85"/>
    <col collapsed="false" customWidth="true" hidden="false" outlineLevel="0" max="15603" min="15603" style="5" width="9.57"/>
    <col collapsed="false" customWidth="true" hidden="false" outlineLevel="0" max="15604" min="15604" style="5" width="30"/>
    <col collapsed="false" customWidth="true" hidden="false" outlineLevel="0" max="15605" min="15605" style="5" width="48.29"/>
    <col collapsed="false" customWidth="true" hidden="false" outlineLevel="0" max="15606" min="15606" style="5" width="6.85"/>
    <col collapsed="false" customWidth="true" hidden="false" outlineLevel="0" max="15607" min="15607" style="5" width="11.57"/>
    <col collapsed="false" customWidth="true" hidden="false" outlineLevel="0" max="15609" min="15608" style="5" width="13.86"/>
    <col collapsed="false" customWidth="true" hidden="false" outlineLevel="0" max="15610" min="15610" style="5" width="12"/>
    <col collapsed="false" customWidth="true" hidden="false" outlineLevel="0" max="15611" min="15611" style="5" width="44.29"/>
    <col collapsed="false" customWidth="true" hidden="false" outlineLevel="0" max="15612" min="15612" style="5" width="26.57"/>
    <col collapsed="false" customWidth="true" hidden="false" outlineLevel="0" max="15613" min="15613" style="5" width="18"/>
    <col collapsed="false" customWidth="true" hidden="false" outlineLevel="0" max="15615" min="15615" style="5" width="10.57"/>
    <col collapsed="false" customWidth="true" hidden="false" outlineLevel="0" max="15616" min="15616" style="5" width="12.15"/>
    <col collapsed="false" customWidth="true" hidden="false" outlineLevel="0" max="15618" min="15618" style="5" width="11.14"/>
    <col collapsed="false" customWidth="true" hidden="false" outlineLevel="0" max="15619" min="15619" style="5" width="11.43"/>
    <col collapsed="false" customWidth="true" hidden="false" outlineLevel="0" max="15620" min="15620" style="5" width="13.71"/>
    <col collapsed="false" customWidth="true" hidden="false" outlineLevel="0" max="15621" min="15621" style="5" width="15.85"/>
    <col collapsed="false" customWidth="true" hidden="false" outlineLevel="0" max="15859" min="15859" style="5" width="9.57"/>
    <col collapsed="false" customWidth="true" hidden="false" outlineLevel="0" max="15860" min="15860" style="5" width="30"/>
    <col collapsed="false" customWidth="true" hidden="false" outlineLevel="0" max="15861" min="15861" style="5" width="48.29"/>
    <col collapsed="false" customWidth="true" hidden="false" outlineLevel="0" max="15862" min="15862" style="5" width="6.85"/>
    <col collapsed="false" customWidth="true" hidden="false" outlineLevel="0" max="15863" min="15863" style="5" width="11.57"/>
    <col collapsed="false" customWidth="true" hidden="false" outlineLevel="0" max="15865" min="15864" style="5" width="13.86"/>
    <col collapsed="false" customWidth="true" hidden="false" outlineLevel="0" max="15866" min="15866" style="5" width="12"/>
    <col collapsed="false" customWidth="true" hidden="false" outlineLevel="0" max="15867" min="15867" style="5" width="44.29"/>
    <col collapsed="false" customWidth="true" hidden="false" outlineLevel="0" max="15868" min="15868" style="5" width="26.57"/>
    <col collapsed="false" customWidth="true" hidden="false" outlineLevel="0" max="15869" min="15869" style="5" width="18"/>
    <col collapsed="false" customWidth="true" hidden="false" outlineLevel="0" max="15871" min="15871" style="5" width="10.57"/>
    <col collapsed="false" customWidth="true" hidden="false" outlineLevel="0" max="15872" min="15872" style="5" width="12.15"/>
    <col collapsed="false" customWidth="true" hidden="false" outlineLevel="0" max="15874" min="15874" style="5" width="11.14"/>
    <col collapsed="false" customWidth="true" hidden="false" outlineLevel="0" max="15875" min="15875" style="5" width="11.43"/>
    <col collapsed="false" customWidth="true" hidden="false" outlineLevel="0" max="15876" min="15876" style="5" width="13.71"/>
    <col collapsed="false" customWidth="true" hidden="false" outlineLevel="0" max="15877" min="15877" style="5" width="15.85"/>
    <col collapsed="false" customWidth="true" hidden="false" outlineLevel="0" max="16115" min="16115" style="5" width="9.57"/>
    <col collapsed="false" customWidth="true" hidden="false" outlineLevel="0" max="16116" min="16116" style="5" width="30"/>
    <col collapsed="false" customWidth="true" hidden="false" outlineLevel="0" max="16117" min="16117" style="5" width="48.29"/>
    <col collapsed="false" customWidth="true" hidden="false" outlineLevel="0" max="16118" min="16118" style="5" width="6.85"/>
    <col collapsed="false" customWidth="true" hidden="false" outlineLevel="0" max="16119" min="16119" style="5" width="11.57"/>
    <col collapsed="false" customWidth="true" hidden="false" outlineLevel="0" max="16121" min="16120" style="5" width="13.86"/>
    <col collapsed="false" customWidth="true" hidden="false" outlineLevel="0" max="16122" min="16122" style="5" width="12"/>
    <col collapsed="false" customWidth="true" hidden="false" outlineLevel="0" max="16123" min="16123" style="5" width="44.29"/>
    <col collapsed="false" customWidth="true" hidden="false" outlineLevel="0" max="16124" min="16124" style="5" width="26.57"/>
    <col collapsed="false" customWidth="true" hidden="false" outlineLevel="0" max="16125" min="16125" style="5" width="18"/>
    <col collapsed="false" customWidth="true" hidden="false" outlineLevel="0" max="16127" min="16127" style="5" width="10.57"/>
    <col collapsed="false" customWidth="true" hidden="false" outlineLevel="0" max="16128" min="16128" style="5" width="12.15"/>
    <col collapsed="false" customWidth="true" hidden="false" outlineLevel="0" max="16130" min="16130" style="5" width="11.14"/>
    <col collapsed="false" customWidth="true" hidden="false" outlineLevel="0" max="16131" min="16131" style="5" width="11.43"/>
    <col collapsed="false" customWidth="true" hidden="false" outlineLevel="0" max="16132" min="16132" style="5" width="13.71"/>
    <col collapsed="false" customWidth="true" hidden="false" outlineLevel="0" max="16133" min="16133" style="5" width="15.85"/>
  </cols>
  <sheetData>
    <row r="1" s="9" customFormat="true" ht="28.5" hidden="false" customHeight="true" outlineLevel="0" collapsed="false">
      <c r="B1" s="8" t="s">
        <v>0</v>
      </c>
      <c r="C1" s="8"/>
      <c r="D1" s="8"/>
      <c r="E1" s="8"/>
      <c r="F1" s="8"/>
      <c r="G1" s="8"/>
      <c r="H1" s="8"/>
      <c r="R1" s="10"/>
      <c r="S1" s="10"/>
      <c r="W1" s="11"/>
    </row>
    <row r="2" s="9" customFormat="true" ht="15" hidden="false" customHeight="true" outlineLevel="0" collapsed="false">
      <c r="B2" s="12" t="s">
        <v>1</v>
      </c>
      <c r="C2" s="12"/>
      <c r="D2" s="12"/>
      <c r="E2" s="12"/>
      <c r="F2" s="12"/>
      <c r="G2" s="12"/>
      <c r="H2" s="12"/>
      <c r="R2" s="10"/>
      <c r="S2" s="10"/>
      <c r="W2" s="11"/>
    </row>
    <row r="3" s="9" customFormat="true" ht="15" hidden="false" customHeight="true" outlineLevel="0" collapsed="false">
      <c r="B3" s="13" t="s">
        <v>2</v>
      </c>
      <c r="C3" s="13"/>
      <c r="D3" s="13"/>
      <c r="E3" s="13"/>
      <c r="F3" s="13"/>
      <c r="G3" s="13"/>
      <c r="H3" s="13"/>
      <c r="R3" s="10"/>
      <c r="S3" s="10"/>
      <c r="W3" s="11"/>
    </row>
    <row r="4" s="9" customFormat="true" ht="15" hidden="false" customHeight="true" outlineLevel="0" collapsed="false">
      <c r="B4" s="14" t="s">
        <v>3</v>
      </c>
      <c r="C4" s="14"/>
      <c r="D4" s="14"/>
      <c r="E4" s="14"/>
      <c r="F4" s="14"/>
      <c r="G4" s="15" t="s">
        <v>4</v>
      </c>
      <c r="H4" s="15"/>
      <c r="R4" s="10"/>
      <c r="S4" s="10"/>
      <c r="W4" s="11"/>
    </row>
    <row r="5" s="9" customFormat="true" ht="15" hidden="false" customHeight="true" outlineLevel="0" collapsed="false">
      <c r="B5" s="14" t="s">
        <v>5</v>
      </c>
      <c r="C5" s="14"/>
      <c r="D5" s="14"/>
      <c r="E5" s="14"/>
      <c r="F5" s="14"/>
      <c r="G5" s="15" t="s">
        <v>6</v>
      </c>
      <c r="H5" s="15"/>
      <c r="R5" s="10"/>
      <c r="S5" s="10"/>
      <c r="W5" s="11"/>
    </row>
    <row r="6" s="9" customFormat="true" ht="13.8" hidden="false" customHeight="true" outlineLevel="0" collapsed="false">
      <c r="B6" s="16"/>
      <c r="C6" s="17"/>
      <c r="D6" s="17"/>
      <c r="E6" s="17"/>
      <c r="F6" s="18"/>
      <c r="G6" s="15" t="s">
        <v>7</v>
      </c>
      <c r="H6" s="15"/>
      <c r="R6" s="10"/>
      <c r="S6" s="10"/>
      <c r="W6" s="11"/>
    </row>
    <row r="7" customFormat="false" ht="13.8" hidden="false" customHeight="false" outlineLevel="0" collapsed="false">
      <c r="B7" s="19" t="s">
        <v>8</v>
      </c>
      <c r="C7" s="20" t="s">
        <v>48</v>
      </c>
      <c r="D7" s="20" t="s">
        <v>9</v>
      </c>
      <c r="E7" s="20" t="s">
        <v>49</v>
      </c>
      <c r="F7" s="21" t="s">
        <v>50</v>
      </c>
      <c r="G7" s="21" t="s">
        <v>51</v>
      </c>
      <c r="H7" s="21" t="s">
        <v>11</v>
      </c>
      <c r="U7" s="22" t="s">
        <v>12</v>
      </c>
      <c r="V7" s="22" t="s">
        <v>13</v>
      </c>
      <c r="W7" s="23" t="s">
        <v>14</v>
      </c>
      <c r="X7" s="24" t="s">
        <v>15</v>
      </c>
    </row>
    <row r="8" customFormat="false" ht="13.8" hidden="false" customHeight="false" outlineLevel="0" collapsed="false">
      <c r="B8" s="25" t="s">
        <v>16</v>
      </c>
      <c r="C8" s="26"/>
      <c r="D8" s="27" t="s">
        <v>17</v>
      </c>
      <c r="E8" s="26"/>
      <c r="F8" s="29"/>
      <c r="G8" s="29"/>
      <c r="H8" s="30" t="n">
        <f aca="false">SUM(H9:H11)</f>
        <v>106127.118283432</v>
      </c>
      <c r="U8" s="31" t="n">
        <v>0.3</v>
      </c>
      <c r="V8" s="31" t="n">
        <v>0.2</v>
      </c>
      <c r="W8" s="32"/>
      <c r="X8" s="33" t="n">
        <f aca="false">SUM(X9:X219)</f>
        <v>2289894.38582002</v>
      </c>
    </row>
    <row r="9" customFormat="false" ht="13.8" hidden="false" customHeight="false" outlineLevel="0" collapsed="false">
      <c r="B9" s="44" t="s">
        <v>52</v>
      </c>
      <c r="C9" s="45"/>
      <c r="D9" s="46" t="s">
        <v>53</v>
      </c>
      <c r="E9" s="45" t="s">
        <v>54</v>
      </c>
      <c r="F9" s="35" t="n">
        <v>1</v>
      </c>
      <c r="G9" s="35" t="n">
        <f aca="false">W9*(1+$U$8)</f>
        <v>3492.42990525</v>
      </c>
      <c r="H9" s="35" t="n">
        <f aca="false">F9*G9</f>
        <v>3492.42990525</v>
      </c>
      <c r="T9" s="34"/>
      <c r="W9" s="35" t="n">
        <v>2686.4845425</v>
      </c>
      <c r="X9" s="35" t="n">
        <f aca="false">F9*W9</f>
        <v>2686.4845425</v>
      </c>
    </row>
    <row r="10" customFormat="false" ht="13.8" hidden="false" customHeight="false" outlineLevel="0" collapsed="false">
      <c r="B10" s="47" t="s">
        <v>55</v>
      </c>
      <c r="C10" s="45"/>
      <c r="D10" s="48" t="s">
        <v>56</v>
      </c>
      <c r="E10" s="45"/>
      <c r="F10" s="35"/>
      <c r="G10" s="35"/>
      <c r="H10" s="35"/>
      <c r="T10" s="34"/>
      <c r="W10" s="35"/>
      <c r="X10" s="35"/>
    </row>
    <row r="11" customFormat="false" ht="30" hidden="false" customHeight="false" outlineLevel="0" collapsed="false">
      <c r="B11" s="44" t="s">
        <v>57</v>
      </c>
      <c r="C11" s="45"/>
      <c r="D11" s="46" t="s">
        <v>58</v>
      </c>
      <c r="E11" s="45" t="s">
        <v>54</v>
      </c>
      <c r="F11" s="35" t="n">
        <v>1</v>
      </c>
      <c r="G11" s="35" t="n">
        <f aca="false">W11*(1+$U$8)</f>
        <v>102634.688378182</v>
      </c>
      <c r="H11" s="35" t="n">
        <f aca="false">F11*G11</f>
        <v>102634.688378182</v>
      </c>
      <c r="T11" s="34"/>
      <c r="W11" s="35" t="n">
        <v>78949.7602909091</v>
      </c>
      <c r="X11" s="35" t="n">
        <f aca="false">F11*W11</f>
        <v>78949.7602909091</v>
      </c>
    </row>
    <row r="12" customFormat="false" ht="13.8" hidden="false" customHeight="false" outlineLevel="0" collapsed="false">
      <c r="B12" s="25" t="s">
        <v>18</v>
      </c>
      <c r="C12" s="26"/>
      <c r="D12" s="27" t="s">
        <v>19</v>
      </c>
      <c r="E12" s="26"/>
      <c r="F12" s="29"/>
      <c r="G12" s="29"/>
      <c r="H12" s="30" t="n">
        <f aca="false">SUM(H13:H24)</f>
        <v>93321.93</v>
      </c>
      <c r="T12" s="34"/>
      <c r="W12" s="35"/>
      <c r="X12" s="35"/>
    </row>
    <row r="13" customFormat="false" ht="13.8" hidden="false" customHeight="false" outlineLevel="0" collapsed="false">
      <c r="B13" s="47" t="s">
        <v>59</v>
      </c>
      <c r="C13" s="45"/>
      <c r="D13" s="49" t="s">
        <v>60</v>
      </c>
      <c r="E13" s="45"/>
      <c r="F13" s="35"/>
      <c r="G13" s="35"/>
      <c r="H13" s="35"/>
      <c r="T13" s="34"/>
      <c r="W13" s="35"/>
      <c r="X13" s="35"/>
    </row>
    <row r="14" customFormat="false" ht="13.8" hidden="false" customHeight="false" outlineLevel="0" collapsed="false">
      <c r="B14" s="44" t="s">
        <v>61</v>
      </c>
      <c r="C14" s="45" t="s">
        <v>62</v>
      </c>
      <c r="D14" s="46" t="s">
        <v>63</v>
      </c>
      <c r="E14" s="45" t="s">
        <v>64</v>
      </c>
      <c r="F14" s="35" t="n">
        <v>8</v>
      </c>
      <c r="G14" s="35" t="n">
        <f aca="false">W14*(1+$U$8)</f>
        <v>377.754</v>
      </c>
      <c r="H14" s="35" t="n">
        <f aca="false">F14*G14</f>
        <v>3022.032</v>
      </c>
      <c r="T14" s="34"/>
      <c r="W14" s="35" t="n">
        <v>290.58</v>
      </c>
      <c r="X14" s="35" t="n">
        <f aca="false">F14*W14</f>
        <v>2324.64</v>
      </c>
    </row>
    <row r="15" customFormat="false" ht="23.85" hidden="false" customHeight="false" outlineLevel="0" collapsed="false">
      <c r="B15" s="44" t="s">
        <v>65</v>
      </c>
      <c r="C15" s="45" t="s">
        <v>66</v>
      </c>
      <c r="D15" s="46" t="s">
        <v>67</v>
      </c>
      <c r="E15" s="45" t="s">
        <v>64</v>
      </c>
      <c r="F15" s="35" t="n">
        <v>200</v>
      </c>
      <c r="G15" s="35" t="n">
        <f aca="false">W15*(1+$U$8)</f>
        <v>26.702</v>
      </c>
      <c r="H15" s="35" t="n">
        <f aca="false">F15*G15</f>
        <v>5340.4</v>
      </c>
      <c r="T15" s="34"/>
      <c r="W15" s="35" t="n">
        <v>20.54</v>
      </c>
      <c r="X15" s="35" t="n">
        <f aca="false">F15*W15</f>
        <v>4108</v>
      </c>
    </row>
    <row r="16" customFormat="false" ht="23.85" hidden="false" customHeight="false" outlineLevel="0" collapsed="false">
      <c r="B16" s="44" t="s">
        <v>68</v>
      </c>
      <c r="C16" s="45" t="s">
        <v>69</v>
      </c>
      <c r="D16" s="46" t="s">
        <v>70</v>
      </c>
      <c r="E16" s="45" t="s">
        <v>71</v>
      </c>
      <c r="F16" s="35" t="n">
        <v>5</v>
      </c>
      <c r="G16" s="35" t="n">
        <f aca="false">W16*(1+$U$8)</f>
        <v>2166.671</v>
      </c>
      <c r="H16" s="35" t="n">
        <f aca="false">F16*G16</f>
        <v>10833.355</v>
      </c>
      <c r="T16" s="34"/>
      <c r="W16" s="35" t="n">
        <v>1666.67</v>
      </c>
      <c r="X16" s="35" t="n">
        <f aca="false">F16*W16</f>
        <v>8333.35</v>
      </c>
    </row>
    <row r="17" customFormat="false" ht="75" hidden="false" customHeight="false" outlineLevel="0" collapsed="false">
      <c r="B17" s="44" t="s">
        <v>72</v>
      </c>
      <c r="C17" s="45" t="s">
        <v>73</v>
      </c>
      <c r="D17" s="46" t="s">
        <v>74</v>
      </c>
      <c r="E17" s="45" t="s">
        <v>64</v>
      </c>
      <c r="F17" s="35" t="n">
        <v>200</v>
      </c>
      <c r="G17" s="35" t="n">
        <f aca="false">W17*(1+$U$8)</f>
        <v>36.686</v>
      </c>
      <c r="H17" s="35" t="n">
        <f aca="false">F17*G17</f>
        <v>7337.2</v>
      </c>
      <c r="T17" s="34"/>
      <c r="W17" s="35" t="n">
        <v>28.22</v>
      </c>
      <c r="X17" s="35" t="n">
        <f aca="false">F17*W17</f>
        <v>5644</v>
      </c>
    </row>
    <row r="18" customFormat="false" ht="75" hidden="false" customHeight="false" outlineLevel="0" collapsed="false">
      <c r="B18" s="44" t="s">
        <v>75</v>
      </c>
      <c r="C18" s="45" t="s">
        <v>76</v>
      </c>
      <c r="D18" s="46" t="s">
        <v>77</v>
      </c>
      <c r="E18" s="45" t="s">
        <v>78</v>
      </c>
      <c r="F18" s="35" t="n">
        <v>50</v>
      </c>
      <c r="G18" s="35" t="n">
        <f aca="false">W18*(1+$U$8)</f>
        <v>184.106</v>
      </c>
      <c r="H18" s="35" t="n">
        <f aca="false">F18*G18</f>
        <v>9205.3</v>
      </c>
      <c r="T18" s="34"/>
      <c r="W18" s="35" t="n">
        <v>141.62</v>
      </c>
      <c r="X18" s="35" t="n">
        <f aca="false">F18*W18</f>
        <v>7081</v>
      </c>
    </row>
    <row r="19" customFormat="false" ht="90" hidden="false" customHeight="false" outlineLevel="0" collapsed="false">
      <c r="B19" s="44" t="s">
        <v>79</v>
      </c>
      <c r="C19" s="45" t="s">
        <v>80</v>
      </c>
      <c r="D19" s="46" t="s">
        <v>81</v>
      </c>
      <c r="E19" s="45" t="s">
        <v>82</v>
      </c>
      <c r="F19" s="35" t="n">
        <v>8</v>
      </c>
      <c r="G19" s="35" t="n">
        <f aca="false">W19*(1+$U$8)</f>
        <v>1598.22</v>
      </c>
      <c r="H19" s="35" t="n">
        <f aca="false">F19*G19</f>
        <v>12785.76</v>
      </c>
      <c r="T19" s="34"/>
      <c r="W19" s="35" t="n">
        <v>1229.4</v>
      </c>
      <c r="X19" s="35" t="n">
        <f aca="false">F19*W19</f>
        <v>9835.2</v>
      </c>
    </row>
    <row r="20" customFormat="false" ht="75" hidden="false" customHeight="false" outlineLevel="0" collapsed="false">
      <c r="B20" s="44" t="s">
        <v>83</v>
      </c>
      <c r="C20" s="45" t="s">
        <v>84</v>
      </c>
      <c r="D20" s="46" t="s">
        <v>85</v>
      </c>
      <c r="E20" s="45" t="s">
        <v>82</v>
      </c>
      <c r="F20" s="35" t="n">
        <v>8</v>
      </c>
      <c r="G20" s="35" t="n">
        <f aca="false">W20*(1+$U$8)</f>
        <v>1581.021</v>
      </c>
      <c r="H20" s="35" t="n">
        <f aca="false">F20*G20</f>
        <v>12648.168</v>
      </c>
      <c r="T20" s="34"/>
      <c r="W20" s="35" t="n">
        <v>1216.17</v>
      </c>
      <c r="X20" s="35" t="n">
        <f aca="false">F20*W20</f>
        <v>9729.36</v>
      </c>
    </row>
    <row r="21" customFormat="false" ht="60" hidden="false" customHeight="false" outlineLevel="0" collapsed="false">
      <c r="B21" s="44" t="s">
        <v>86</v>
      </c>
      <c r="C21" s="45" t="s">
        <v>87</v>
      </c>
      <c r="D21" s="46" t="s">
        <v>88</v>
      </c>
      <c r="E21" s="45" t="s">
        <v>82</v>
      </c>
      <c r="F21" s="35" t="n">
        <v>8</v>
      </c>
      <c r="G21" s="35" t="n">
        <f aca="false">W21*(1+$U$8)</f>
        <v>1000.025</v>
      </c>
      <c r="H21" s="35" t="n">
        <f aca="false">F21*G21</f>
        <v>8000.2</v>
      </c>
      <c r="T21" s="34"/>
      <c r="W21" s="35" t="n">
        <v>769.25</v>
      </c>
      <c r="X21" s="35" t="n">
        <f aca="false">F21*W21</f>
        <v>6154</v>
      </c>
    </row>
    <row r="22" customFormat="false" ht="75" hidden="false" customHeight="false" outlineLevel="0" collapsed="false">
      <c r="B22" s="44" t="s">
        <v>89</v>
      </c>
      <c r="C22" s="45" t="s">
        <v>90</v>
      </c>
      <c r="D22" s="46" t="s">
        <v>91</v>
      </c>
      <c r="E22" s="45" t="s">
        <v>82</v>
      </c>
      <c r="F22" s="35" t="n">
        <v>8</v>
      </c>
      <c r="G22" s="35" t="n">
        <f aca="false">W22*(1+$U$8)</f>
        <v>1624.22</v>
      </c>
      <c r="H22" s="35" t="n">
        <f aca="false">F22*G22</f>
        <v>12993.76</v>
      </c>
      <c r="T22" s="34"/>
      <c r="W22" s="35" t="n">
        <v>1249.4</v>
      </c>
      <c r="X22" s="35" t="n">
        <f aca="false">F22*W22</f>
        <v>9995.2</v>
      </c>
    </row>
    <row r="23" customFormat="false" ht="60" hidden="false" customHeight="false" outlineLevel="0" collapsed="false">
      <c r="B23" s="44" t="s">
        <v>92</v>
      </c>
      <c r="C23" s="45" t="s">
        <v>93</v>
      </c>
      <c r="D23" s="46" t="s">
        <v>94</v>
      </c>
      <c r="E23" s="45" t="s">
        <v>82</v>
      </c>
      <c r="F23" s="35" t="n">
        <v>8</v>
      </c>
      <c r="G23" s="35" t="n">
        <f aca="false">W23*(1+$U$8)</f>
        <v>1188.525</v>
      </c>
      <c r="H23" s="35" t="n">
        <f aca="false">F23*G23</f>
        <v>9508.2</v>
      </c>
      <c r="T23" s="34"/>
      <c r="W23" s="35" t="n">
        <v>914.25</v>
      </c>
      <c r="X23" s="35" t="n">
        <f aca="false">F23*W23</f>
        <v>7314</v>
      </c>
    </row>
    <row r="24" customFormat="false" ht="45" hidden="false" customHeight="false" outlineLevel="0" collapsed="false">
      <c r="B24" s="44" t="s">
        <v>95</v>
      </c>
      <c r="C24" s="45" t="s">
        <v>96</v>
      </c>
      <c r="D24" s="46" t="s">
        <v>97</v>
      </c>
      <c r="E24" s="45" t="s">
        <v>71</v>
      </c>
      <c r="F24" s="35" t="n">
        <v>1</v>
      </c>
      <c r="G24" s="35" t="n">
        <f aca="false">W24*(1+$U$8)</f>
        <v>1647.555</v>
      </c>
      <c r="H24" s="35" t="n">
        <f aca="false">F24*G24</f>
        <v>1647.555</v>
      </c>
      <c r="T24" s="34"/>
      <c r="W24" s="35" t="n">
        <v>1267.35</v>
      </c>
      <c r="X24" s="35" t="n">
        <f aca="false">F24*W24</f>
        <v>1267.35</v>
      </c>
    </row>
    <row r="25" customFormat="false" ht="15" hidden="false" customHeight="false" outlineLevel="0" collapsed="false">
      <c r="B25" s="25" t="s">
        <v>20</v>
      </c>
      <c r="C25" s="26"/>
      <c r="D25" s="27" t="s">
        <v>21</v>
      </c>
      <c r="E25" s="26"/>
      <c r="F25" s="29"/>
      <c r="G25" s="29"/>
      <c r="H25" s="30" t="n">
        <f aca="false">SUM(H26)</f>
        <v>16021.2</v>
      </c>
      <c r="T25" s="34"/>
      <c r="W25" s="35"/>
      <c r="X25" s="35"/>
    </row>
    <row r="26" customFormat="false" ht="75" hidden="false" customHeight="false" outlineLevel="0" collapsed="false">
      <c r="B26" s="44" t="s">
        <v>98</v>
      </c>
      <c r="C26" s="45" t="s">
        <v>99</v>
      </c>
      <c r="D26" s="46" t="s">
        <v>100</v>
      </c>
      <c r="E26" s="45" t="s">
        <v>101</v>
      </c>
      <c r="F26" s="35" t="n">
        <v>150</v>
      </c>
      <c r="G26" s="35" t="n">
        <f aca="false">W26*(1+$U$8)</f>
        <v>106.808</v>
      </c>
      <c r="H26" s="35" t="n">
        <f aca="false">F26*G26</f>
        <v>16021.2</v>
      </c>
      <c r="T26" s="34"/>
      <c r="W26" s="35" t="n">
        <v>82.16</v>
      </c>
      <c r="X26" s="35" t="n">
        <f aca="false">F26*W26</f>
        <v>12324</v>
      </c>
    </row>
    <row r="27" customFormat="false" ht="13.8" hidden="false" customHeight="false" outlineLevel="0" collapsed="false">
      <c r="B27" s="25" t="s">
        <v>22</v>
      </c>
      <c r="C27" s="26"/>
      <c r="D27" s="27" t="s">
        <v>23</v>
      </c>
      <c r="E27" s="26"/>
      <c r="F27" s="29"/>
      <c r="G27" s="29"/>
      <c r="H27" s="30" t="n">
        <f aca="false">SUM(H28:H38)</f>
        <v>496894.260409079</v>
      </c>
      <c r="T27" s="34"/>
      <c r="W27" s="35"/>
      <c r="X27" s="35"/>
    </row>
    <row r="28" customFormat="false" ht="13.8" hidden="false" customHeight="false" outlineLevel="0" collapsed="false">
      <c r="B28" s="47" t="s">
        <v>102</v>
      </c>
      <c r="C28" s="50"/>
      <c r="D28" s="49" t="s">
        <v>103</v>
      </c>
      <c r="E28" s="45"/>
      <c r="F28" s="35"/>
      <c r="G28" s="35"/>
      <c r="H28" s="35"/>
      <c r="T28" s="34"/>
      <c r="W28" s="35"/>
      <c r="X28" s="35"/>
    </row>
    <row r="29" customFormat="false" ht="45" hidden="false" customHeight="false" outlineLevel="0" collapsed="false">
      <c r="B29" s="44" t="s">
        <v>104</v>
      </c>
      <c r="C29" s="45" t="s">
        <v>105</v>
      </c>
      <c r="D29" s="46" t="s">
        <v>106</v>
      </c>
      <c r="E29" s="45" t="s">
        <v>64</v>
      </c>
      <c r="F29" s="35" t="n">
        <v>53.97</v>
      </c>
      <c r="G29" s="35" t="n">
        <f aca="false">W29*(1+$U$8)</f>
        <v>887.419</v>
      </c>
      <c r="H29" s="35" t="n">
        <f aca="false">F29*G29</f>
        <v>47894.00343</v>
      </c>
      <c r="T29" s="34"/>
      <c r="W29" s="35" t="n">
        <v>682.63</v>
      </c>
      <c r="X29" s="35" t="n">
        <f aca="false">F29*W29</f>
        <v>36841.5411</v>
      </c>
    </row>
    <row r="30" customFormat="false" ht="30" hidden="false" customHeight="false" outlineLevel="0" collapsed="false">
      <c r="B30" s="47" t="s">
        <v>107</v>
      </c>
      <c r="C30" s="50"/>
      <c r="D30" s="49" t="s">
        <v>108</v>
      </c>
      <c r="E30" s="45"/>
      <c r="F30" s="35"/>
      <c r="G30" s="35"/>
      <c r="H30" s="35"/>
      <c r="T30" s="34"/>
      <c r="U30" s="51"/>
      <c r="V30" s="51"/>
      <c r="W30" s="35"/>
      <c r="X30" s="35"/>
    </row>
    <row r="31" customFormat="false" ht="90" hidden="false" customHeight="false" outlineLevel="0" collapsed="false">
      <c r="B31" s="44" t="s">
        <v>109</v>
      </c>
      <c r="C31" s="45" t="s">
        <v>110</v>
      </c>
      <c r="D31" s="46" t="s">
        <v>111</v>
      </c>
      <c r="E31" s="45" t="s">
        <v>64</v>
      </c>
      <c r="F31" s="35" t="n">
        <v>25.575</v>
      </c>
      <c r="G31" s="35" t="n">
        <f aca="false">W31*(1+$U$8)</f>
        <v>92.443</v>
      </c>
      <c r="H31" s="35" t="n">
        <f aca="false">F31*G31</f>
        <v>2364.229725</v>
      </c>
      <c r="T31" s="34"/>
      <c r="W31" s="35" t="n">
        <v>71.11</v>
      </c>
      <c r="X31" s="35" t="n">
        <f aca="false">F31*W31</f>
        <v>1818.63825</v>
      </c>
    </row>
    <row r="32" customFormat="false" ht="30" hidden="false" customHeight="false" outlineLevel="0" collapsed="false">
      <c r="B32" s="47" t="s">
        <v>112</v>
      </c>
      <c r="C32" s="50"/>
      <c r="D32" s="49" t="s">
        <v>113</v>
      </c>
      <c r="E32" s="45"/>
      <c r="F32" s="35"/>
      <c r="G32" s="35"/>
      <c r="H32" s="35"/>
      <c r="T32" s="34"/>
      <c r="W32" s="35"/>
      <c r="X32" s="35"/>
    </row>
    <row r="33" customFormat="false" ht="23.85" hidden="false" customHeight="false" outlineLevel="0" collapsed="false">
      <c r="B33" s="44" t="s">
        <v>114</v>
      </c>
      <c r="C33" s="45" t="s">
        <v>115</v>
      </c>
      <c r="D33" s="46" t="s">
        <v>116</v>
      </c>
      <c r="E33" s="45" t="s">
        <v>64</v>
      </c>
      <c r="F33" s="35" t="n">
        <v>1134.393</v>
      </c>
      <c r="G33" s="35" t="n">
        <f aca="false">W33*(1+$U$8)</f>
        <v>176.49457826</v>
      </c>
      <c r="H33" s="35" t="n">
        <f aca="false">F33*G33</f>
        <v>200214.214116096</v>
      </c>
      <c r="T33" s="34"/>
      <c r="W33" s="35" t="n">
        <v>135.7650602</v>
      </c>
      <c r="X33" s="35" t="n">
        <f aca="false">F33*W33</f>
        <v>154010.933935459</v>
      </c>
    </row>
    <row r="34" customFormat="false" ht="23.85" hidden="false" customHeight="false" outlineLevel="0" collapsed="false">
      <c r="B34" s="44" t="s">
        <v>117</v>
      </c>
      <c r="C34" s="45" t="s">
        <v>115</v>
      </c>
      <c r="D34" s="46" t="s">
        <v>118</v>
      </c>
      <c r="E34" s="45" t="s">
        <v>64</v>
      </c>
      <c r="F34" s="35" t="n">
        <v>881.495999999999</v>
      </c>
      <c r="G34" s="35" t="n">
        <f aca="false">W34*(1+$U$8)</f>
        <v>184.41949526</v>
      </c>
      <c r="H34" s="35" t="n">
        <f aca="false">F34*G34</f>
        <v>162565.047393709</v>
      </c>
      <c r="T34" s="34"/>
      <c r="W34" s="35" t="n">
        <v>141.8611502</v>
      </c>
      <c r="X34" s="35" t="n">
        <f aca="false">F34*W34</f>
        <v>125050.036456699</v>
      </c>
    </row>
    <row r="35" customFormat="false" ht="23.85" hidden="false" customHeight="false" outlineLevel="0" collapsed="false">
      <c r="B35" s="44" t="s">
        <v>119</v>
      </c>
      <c r="C35" s="45" t="s">
        <v>115</v>
      </c>
      <c r="D35" s="46" t="s">
        <v>120</v>
      </c>
      <c r="E35" s="45" t="s">
        <v>64</v>
      </c>
      <c r="F35" s="35" t="n">
        <v>173.811</v>
      </c>
      <c r="G35" s="35" t="n">
        <f aca="false">W35*(1+$U$8)</f>
        <v>192.34137026</v>
      </c>
      <c r="H35" s="35" t="n">
        <f aca="false">F35*G35</f>
        <v>33431.0459062609</v>
      </c>
      <c r="T35" s="34"/>
      <c r="W35" s="35" t="n">
        <v>147.9549002</v>
      </c>
      <c r="X35" s="35" t="n">
        <f aca="false">F35*W35</f>
        <v>25716.1891586622</v>
      </c>
    </row>
    <row r="36" customFormat="false" ht="45" hidden="false" customHeight="false" outlineLevel="0" collapsed="false">
      <c r="B36" s="44" t="s">
        <v>121</v>
      </c>
      <c r="C36" s="45" t="s">
        <v>115</v>
      </c>
      <c r="D36" s="46" t="s">
        <v>122</v>
      </c>
      <c r="E36" s="45" t="s">
        <v>64</v>
      </c>
      <c r="F36" s="35" t="n">
        <v>75.05</v>
      </c>
      <c r="G36" s="35" t="n">
        <f aca="false">W36*(1+$U$8)</f>
        <v>192.34137026</v>
      </c>
      <c r="H36" s="35" t="n">
        <f aca="false">F36*G36</f>
        <v>14435.219838013</v>
      </c>
      <c r="T36" s="34"/>
      <c r="W36" s="35" t="n">
        <v>147.9549002</v>
      </c>
      <c r="X36" s="35" t="n">
        <f aca="false">F36*W36</f>
        <v>11104.01526001</v>
      </c>
    </row>
    <row r="37" customFormat="false" ht="15" hidden="false" customHeight="false" outlineLevel="0" collapsed="false">
      <c r="B37" s="44"/>
      <c r="C37" s="45"/>
      <c r="D37" s="46"/>
      <c r="E37" s="45"/>
      <c r="F37" s="35"/>
      <c r="G37" s="35"/>
      <c r="H37" s="35"/>
      <c r="T37" s="34"/>
      <c r="W37" s="35"/>
      <c r="X37" s="35"/>
    </row>
    <row r="38" customFormat="false" ht="45" hidden="false" customHeight="false" outlineLevel="0" collapsed="false">
      <c r="B38" s="44" t="s">
        <v>123</v>
      </c>
      <c r="C38" s="45" t="s">
        <v>115</v>
      </c>
      <c r="D38" s="46" t="s">
        <v>124</v>
      </c>
      <c r="E38" s="45" t="s">
        <v>71</v>
      </c>
      <c r="F38" s="35" t="n">
        <v>224</v>
      </c>
      <c r="G38" s="35" t="n">
        <f aca="false">W38*(1+$U$8)</f>
        <v>160.671875</v>
      </c>
      <c r="H38" s="35" t="n">
        <f aca="false">F38*G38</f>
        <v>35990.5</v>
      </c>
      <c r="T38" s="34"/>
      <c r="W38" s="35" t="n">
        <v>123.59375</v>
      </c>
      <c r="X38" s="35" t="n">
        <f aca="false">F38*W38</f>
        <v>27685</v>
      </c>
    </row>
    <row r="39" customFormat="false" ht="15" hidden="false" customHeight="false" outlineLevel="0" collapsed="false">
      <c r="B39" s="25" t="s">
        <v>24</v>
      </c>
      <c r="C39" s="36"/>
      <c r="D39" s="27" t="s">
        <v>25</v>
      </c>
      <c r="E39" s="26"/>
      <c r="F39" s="29"/>
      <c r="G39" s="29"/>
      <c r="H39" s="30" t="n">
        <f aca="false">SUM(H40:H52)</f>
        <v>250079.460328493</v>
      </c>
      <c r="T39" s="34"/>
      <c r="W39" s="35"/>
      <c r="X39" s="35"/>
    </row>
    <row r="40" customFormat="false" ht="30" hidden="false" customHeight="false" outlineLevel="0" collapsed="false">
      <c r="B40" s="47" t="s">
        <v>125</v>
      </c>
      <c r="C40" s="50"/>
      <c r="D40" s="49" t="s">
        <v>126</v>
      </c>
      <c r="E40" s="45"/>
      <c r="F40" s="35"/>
      <c r="G40" s="35"/>
      <c r="H40" s="35"/>
      <c r="T40" s="34"/>
      <c r="W40" s="35"/>
      <c r="X40" s="35"/>
    </row>
    <row r="41" customFormat="false" ht="57.45" hidden="false" customHeight="false" outlineLevel="0" collapsed="false">
      <c r="B41" s="44" t="s">
        <v>127</v>
      </c>
      <c r="C41" s="45" t="s">
        <v>115</v>
      </c>
      <c r="D41" s="46" t="s">
        <v>128</v>
      </c>
      <c r="E41" s="45" t="s">
        <v>71</v>
      </c>
      <c r="F41" s="35" t="n">
        <v>3</v>
      </c>
      <c r="G41" s="35" t="n">
        <f aca="false">W41*(1+$U$8)</f>
        <v>2155.556359957</v>
      </c>
      <c r="H41" s="35" t="n">
        <f aca="false">F41*G41</f>
        <v>6466.669079871</v>
      </c>
      <c r="T41" s="34"/>
      <c r="W41" s="35" t="n">
        <v>1658.12027689</v>
      </c>
      <c r="X41" s="35" t="n">
        <f aca="false">F41*W41</f>
        <v>4974.36083067</v>
      </c>
    </row>
    <row r="42" customFormat="false" ht="57.45" hidden="false" customHeight="false" outlineLevel="0" collapsed="false">
      <c r="B42" s="44" t="s">
        <v>129</v>
      </c>
      <c r="C42" s="45" t="s">
        <v>115</v>
      </c>
      <c r="D42" s="46" t="s">
        <v>130</v>
      </c>
      <c r="E42" s="45" t="s">
        <v>71</v>
      </c>
      <c r="F42" s="35" t="n">
        <v>2</v>
      </c>
      <c r="G42" s="35" t="n">
        <f aca="false">W42*(1+$U$8)</f>
        <v>2155.556359957</v>
      </c>
      <c r="H42" s="35" t="n">
        <f aca="false">F42*G42</f>
        <v>4311.112719914</v>
      </c>
      <c r="T42" s="34"/>
      <c r="W42" s="35" t="n">
        <v>1658.12027689</v>
      </c>
      <c r="X42" s="35" t="n">
        <f aca="false">F42*W42</f>
        <v>3316.24055378</v>
      </c>
    </row>
    <row r="43" customFormat="false" ht="57.45" hidden="false" customHeight="false" outlineLevel="0" collapsed="false">
      <c r="B43" s="44" t="s">
        <v>131</v>
      </c>
      <c r="C43" s="45" t="s">
        <v>115</v>
      </c>
      <c r="D43" s="46" t="s">
        <v>132</v>
      </c>
      <c r="E43" s="45" t="s">
        <v>71</v>
      </c>
      <c r="F43" s="35" t="n">
        <v>2</v>
      </c>
      <c r="G43" s="35" t="n">
        <f aca="false">W43*(1+$U$8)</f>
        <v>3969.056359957</v>
      </c>
      <c r="H43" s="35" t="n">
        <f aca="false">F43*G43</f>
        <v>7938.112719914</v>
      </c>
      <c r="T43" s="34"/>
      <c r="W43" s="35" t="n">
        <v>3053.12027689</v>
      </c>
      <c r="X43" s="35" t="n">
        <f aca="false">F43*W43</f>
        <v>6106.24055378</v>
      </c>
    </row>
    <row r="44" customFormat="false" ht="57.45" hidden="false" customHeight="false" outlineLevel="0" collapsed="false">
      <c r="B44" s="44" t="s">
        <v>133</v>
      </c>
      <c r="C44" s="45" t="s">
        <v>115</v>
      </c>
      <c r="D44" s="46" t="s">
        <v>134</v>
      </c>
      <c r="E44" s="45" t="s">
        <v>71</v>
      </c>
      <c r="F44" s="35" t="n">
        <v>4</v>
      </c>
      <c r="G44" s="35" t="n">
        <f aca="false">W44*(1+$U$8)</f>
        <v>2610.556359957</v>
      </c>
      <c r="H44" s="35" t="n">
        <f aca="false">F44*G44</f>
        <v>10442.225439828</v>
      </c>
      <c r="T44" s="34"/>
      <c r="W44" s="35" t="n">
        <v>2008.12027689</v>
      </c>
      <c r="X44" s="35" t="n">
        <f aca="false">F44*W44</f>
        <v>8032.48110756</v>
      </c>
    </row>
    <row r="45" customFormat="false" ht="57.45" hidden="false" customHeight="false" outlineLevel="0" collapsed="false">
      <c r="B45" s="44" t="s">
        <v>135</v>
      </c>
      <c r="C45" s="45" t="s">
        <v>115</v>
      </c>
      <c r="D45" s="46" t="s">
        <v>136</v>
      </c>
      <c r="E45" s="45" t="s">
        <v>71</v>
      </c>
      <c r="F45" s="35" t="n">
        <v>34</v>
      </c>
      <c r="G45" s="35" t="n">
        <f aca="false">W45*(1+$U$8)</f>
        <v>2640.885359957</v>
      </c>
      <c r="H45" s="35" t="n">
        <f aca="false">F45*G45</f>
        <v>89790.102238538</v>
      </c>
      <c r="T45" s="34"/>
      <c r="W45" s="35" t="n">
        <v>2031.45027689</v>
      </c>
      <c r="X45" s="35" t="n">
        <f aca="false">F45*W45</f>
        <v>69069.30941426</v>
      </c>
    </row>
    <row r="46" customFormat="false" ht="15" hidden="false" customHeight="false" outlineLevel="0" collapsed="false">
      <c r="B46" s="47" t="s">
        <v>137</v>
      </c>
      <c r="C46" s="50"/>
      <c r="D46" s="49" t="s">
        <v>138</v>
      </c>
      <c r="E46" s="45"/>
      <c r="F46" s="35"/>
      <c r="G46" s="35"/>
      <c r="H46" s="35"/>
      <c r="T46" s="34"/>
      <c r="W46" s="35"/>
      <c r="X46" s="35"/>
    </row>
    <row r="47" customFormat="false" ht="75" hidden="false" customHeight="false" outlineLevel="0" collapsed="false">
      <c r="B47" s="44" t="s">
        <v>139</v>
      </c>
      <c r="C47" s="45" t="s">
        <v>140</v>
      </c>
      <c r="D47" s="46" t="s">
        <v>141</v>
      </c>
      <c r="E47" s="45" t="s">
        <v>71</v>
      </c>
      <c r="F47" s="35" t="n">
        <v>31</v>
      </c>
      <c r="G47" s="35" t="n">
        <f aca="false">W47*(1+$U$8)</f>
        <v>1887.1200661976</v>
      </c>
      <c r="H47" s="35" t="n">
        <f aca="false">F47*G47</f>
        <v>58500.7220521256</v>
      </c>
      <c r="T47" s="34"/>
      <c r="W47" s="35" t="n">
        <v>1451.630820152</v>
      </c>
      <c r="X47" s="35" t="n">
        <f aca="false">F47*W47</f>
        <v>45000.555424712</v>
      </c>
    </row>
    <row r="48" customFormat="false" ht="45" hidden="false" customHeight="false" outlineLevel="0" collapsed="false">
      <c r="B48" s="44" t="s">
        <v>142</v>
      </c>
      <c r="C48" s="45" t="s">
        <v>143</v>
      </c>
      <c r="D48" s="46" t="s">
        <v>144</v>
      </c>
      <c r="E48" s="45" t="s">
        <v>64</v>
      </c>
      <c r="F48" s="35" t="n">
        <v>6.72</v>
      </c>
      <c r="G48" s="35" t="n">
        <f aca="false">W48*(1+$U$8)</f>
        <v>969.167919799499</v>
      </c>
      <c r="H48" s="35" t="n">
        <f aca="false">F48*G48</f>
        <v>6512.80842105263</v>
      </c>
      <c r="T48" s="34"/>
      <c r="W48" s="35" t="n">
        <v>745.513784461153</v>
      </c>
      <c r="X48" s="35" t="n">
        <f aca="false">F48*W48</f>
        <v>5009.85263157895</v>
      </c>
    </row>
    <row r="49" customFormat="false" ht="15" hidden="false" customHeight="false" outlineLevel="0" collapsed="false">
      <c r="B49" s="47" t="s">
        <v>145</v>
      </c>
      <c r="C49" s="50"/>
      <c r="D49" s="49" t="s">
        <v>146</v>
      </c>
      <c r="E49" s="45"/>
      <c r="F49" s="35"/>
      <c r="G49" s="35"/>
      <c r="H49" s="35"/>
      <c r="T49" s="34"/>
      <c r="W49" s="35"/>
      <c r="X49" s="35"/>
    </row>
    <row r="50" customFormat="false" ht="30" hidden="false" customHeight="false" outlineLevel="0" collapsed="false">
      <c r="B50" s="44" t="s">
        <v>147</v>
      </c>
      <c r="C50" s="45" t="s">
        <v>148</v>
      </c>
      <c r="D50" s="46" t="s">
        <v>149</v>
      </c>
      <c r="E50" s="45" t="s">
        <v>78</v>
      </c>
      <c r="F50" s="35" t="n">
        <v>170.3</v>
      </c>
      <c r="G50" s="35" t="n">
        <f aca="false">W50*(1+$U$8)</f>
        <v>112.2121688623</v>
      </c>
      <c r="H50" s="35" t="n">
        <f aca="false">F50*G50</f>
        <v>19109.7323572497</v>
      </c>
      <c r="T50" s="34"/>
      <c r="W50" s="35" t="n">
        <v>86.317052971</v>
      </c>
      <c r="X50" s="35" t="n">
        <f aca="false">F50*W50</f>
        <v>14699.7941209613</v>
      </c>
    </row>
    <row r="51" customFormat="false" ht="15" hidden="false" customHeight="false" outlineLevel="0" collapsed="false">
      <c r="B51" s="47" t="s">
        <v>150</v>
      </c>
      <c r="C51" s="50"/>
      <c r="D51" s="49" t="s">
        <v>151</v>
      </c>
      <c r="E51" s="45"/>
      <c r="F51" s="35"/>
      <c r="G51" s="35"/>
      <c r="H51" s="35"/>
      <c r="T51" s="34"/>
      <c r="W51" s="35"/>
      <c r="X51" s="35"/>
    </row>
    <row r="52" customFormat="false" ht="30" hidden="false" customHeight="false" outlineLevel="0" collapsed="false">
      <c r="B52" s="44" t="s">
        <v>152</v>
      </c>
      <c r="C52" s="45" t="s">
        <v>115</v>
      </c>
      <c r="D52" s="46" t="s">
        <v>153</v>
      </c>
      <c r="E52" s="45" t="s">
        <v>64</v>
      </c>
      <c r="F52" s="35" t="n">
        <v>43.4</v>
      </c>
      <c r="G52" s="35" t="n">
        <f aca="false">W52*(1+$U$8)</f>
        <v>1083.13307142857</v>
      </c>
      <c r="H52" s="35" t="n">
        <f aca="false">F52*G52</f>
        <v>47007.9753</v>
      </c>
      <c r="T52" s="34"/>
      <c r="W52" s="35" t="n">
        <v>833.179285714286</v>
      </c>
      <c r="X52" s="35" t="n">
        <f aca="false">F52*W52</f>
        <v>36159.981</v>
      </c>
    </row>
    <row r="53" customFormat="false" ht="13.8" hidden="false" customHeight="false" outlineLevel="0" collapsed="false">
      <c r="B53" s="25" t="s">
        <v>26</v>
      </c>
      <c r="C53" s="26"/>
      <c r="D53" s="27" t="s">
        <v>27</v>
      </c>
      <c r="E53" s="26"/>
      <c r="F53" s="29"/>
      <c r="G53" s="29"/>
      <c r="H53" s="30" t="n">
        <f aca="false">SUM(H54:H55)</f>
        <v>30003.8780212065</v>
      </c>
      <c r="T53" s="34"/>
      <c r="W53" s="35"/>
      <c r="X53" s="35"/>
    </row>
    <row r="54" customFormat="false" ht="13.8" hidden="false" customHeight="false" outlineLevel="0" collapsed="false">
      <c r="B54" s="47" t="s">
        <v>154</v>
      </c>
      <c r="C54" s="50"/>
      <c r="D54" s="49" t="s">
        <v>155</v>
      </c>
      <c r="E54" s="45"/>
      <c r="F54" s="35"/>
      <c r="G54" s="35"/>
      <c r="H54" s="35"/>
      <c r="T54" s="34"/>
      <c r="W54" s="35"/>
      <c r="X54" s="35"/>
    </row>
    <row r="55" customFormat="false" ht="30" hidden="false" customHeight="false" outlineLevel="0" collapsed="false">
      <c r="B55" s="44" t="s">
        <v>156</v>
      </c>
      <c r="C55" s="45" t="s">
        <v>157</v>
      </c>
      <c r="D55" s="46" t="s">
        <v>158</v>
      </c>
      <c r="E55" s="45" t="s">
        <v>64</v>
      </c>
      <c r="F55" s="35" t="n">
        <v>468.58</v>
      </c>
      <c r="G55" s="35" t="n">
        <f aca="false">W55*(1+$U$8)</f>
        <v>64.0314952008333</v>
      </c>
      <c r="H55" s="35" t="n">
        <f aca="false">F55*G55</f>
        <v>30003.8780212065</v>
      </c>
      <c r="T55" s="34"/>
      <c r="W55" s="35" t="n">
        <v>49.2549963083333</v>
      </c>
      <c r="X55" s="35" t="n">
        <f aca="false">F55*W55</f>
        <v>23079.9061701588</v>
      </c>
    </row>
    <row r="56" customFormat="false" ht="13.8" hidden="false" customHeight="false" outlineLevel="0" collapsed="false">
      <c r="B56" s="25" t="s">
        <v>28</v>
      </c>
      <c r="C56" s="26"/>
      <c r="D56" s="27" t="s">
        <v>29</v>
      </c>
      <c r="E56" s="26"/>
      <c r="F56" s="29"/>
      <c r="G56" s="29"/>
      <c r="H56" s="30" t="n">
        <f aca="false">SUM(H57:H59)</f>
        <v>169926.795</v>
      </c>
      <c r="T56" s="34"/>
      <c r="W56" s="35"/>
      <c r="X56" s="35"/>
    </row>
    <row r="57" customFormat="false" ht="13.8" hidden="false" customHeight="false" outlineLevel="0" collapsed="false">
      <c r="B57" s="47" t="s">
        <v>159</v>
      </c>
      <c r="C57" s="45"/>
      <c r="D57" s="49" t="s">
        <v>160</v>
      </c>
      <c r="E57" s="45"/>
      <c r="F57" s="35"/>
      <c r="G57" s="35"/>
      <c r="H57" s="35"/>
      <c r="T57" s="34"/>
      <c r="W57" s="35"/>
      <c r="X57" s="35"/>
    </row>
    <row r="58" customFormat="false" ht="30" hidden="false" customHeight="false" outlineLevel="0" collapsed="false">
      <c r="B58" s="44" t="s">
        <v>161</v>
      </c>
      <c r="C58" s="45" t="s">
        <v>143</v>
      </c>
      <c r="D58" s="46" t="s">
        <v>162</v>
      </c>
      <c r="E58" s="45" t="s">
        <v>64</v>
      </c>
      <c r="F58" s="35" t="n">
        <v>1052.97</v>
      </c>
      <c r="G58" s="35" t="n">
        <f aca="false">W58*(1+$U$8)</f>
        <v>123.5</v>
      </c>
      <c r="H58" s="35" t="n">
        <f aca="false">F58*G58</f>
        <v>130041.795</v>
      </c>
      <c r="T58" s="34"/>
      <c r="W58" s="52" t="n">
        <v>95</v>
      </c>
      <c r="X58" s="35" t="n">
        <f aca="false">F58*W58</f>
        <v>100032.15</v>
      </c>
    </row>
    <row r="59" customFormat="false" ht="45" hidden="false" customHeight="false" outlineLevel="0" collapsed="false">
      <c r="B59" s="44" t="s">
        <v>163</v>
      </c>
      <c r="C59" s="45" t="s">
        <v>143</v>
      </c>
      <c r="D59" s="46" t="s">
        <v>164</v>
      </c>
      <c r="E59" s="45" t="s">
        <v>64</v>
      </c>
      <c r="F59" s="35" t="n">
        <v>265.9</v>
      </c>
      <c r="G59" s="35" t="n">
        <f aca="false">W59*(1+$V$8)</f>
        <v>150</v>
      </c>
      <c r="H59" s="35" t="n">
        <f aca="false">F59*G59</f>
        <v>39885</v>
      </c>
      <c r="T59" s="34"/>
      <c r="W59" s="35" t="n">
        <v>125</v>
      </c>
      <c r="X59" s="35" t="n">
        <f aca="false">F59*W59</f>
        <v>33237.5</v>
      </c>
    </row>
    <row r="60" customFormat="false" ht="13.8" hidden="false" customHeight="false" outlineLevel="0" collapsed="false">
      <c r="B60" s="25" t="s">
        <v>30</v>
      </c>
      <c r="C60" s="26"/>
      <c r="D60" s="27" t="s">
        <v>31</v>
      </c>
      <c r="E60" s="26"/>
      <c r="F60" s="29"/>
      <c r="G60" s="29"/>
      <c r="H60" s="30" t="n">
        <f aca="false">SUM(H61:H70)</f>
        <v>210980.245088181</v>
      </c>
      <c r="T60" s="34"/>
      <c r="W60" s="35"/>
      <c r="X60" s="35"/>
    </row>
    <row r="61" customFormat="false" ht="13.8" hidden="false" customHeight="false" outlineLevel="0" collapsed="false">
      <c r="B61" s="47" t="s">
        <v>165</v>
      </c>
      <c r="C61" s="50"/>
      <c r="D61" s="49" t="s">
        <v>166</v>
      </c>
      <c r="E61" s="45"/>
      <c r="F61" s="35"/>
      <c r="G61" s="35"/>
      <c r="H61" s="35"/>
      <c r="T61" s="34"/>
      <c r="W61" s="35"/>
      <c r="X61" s="35"/>
    </row>
    <row r="62" customFormat="false" ht="30" hidden="false" customHeight="false" outlineLevel="0" collapsed="false">
      <c r="B62" s="44" t="s">
        <v>167</v>
      </c>
      <c r="C62" s="45" t="s">
        <v>168</v>
      </c>
      <c r="D62" s="46" t="s">
        <v>169</v>
      </c>
      <c r="E62" s="45" t="s">
        <v>64</v>
      </c>
      <c r="F62" s="35" t="n">
        <v>411.474</v>
      </c>
      <c r="G62" s="35" t="n">
        <f aca="false">W62*(1+$U$8)</f>
        <v>8.905</v>
      </c>
      <c r="H62" s="35" t="n">
        <f aca="false">F62*G62</f>
        <v>3664.17597</v>
      </c>
      <c r="T62" s="34"/>
      <c r="W62" s="35" t="n">
        <v>6.85</v>
      </c>
      <c r="X62" s="35" t="n">
        <f aca="false">F62*W62</f>
        <v>2818.5969</v>
      </c>
    </row>
    <row r="63" customFormat="false" ht="45" hidden="false" customHeight="false" outlineLevel="0" collapsed="false">
      <c r="B63" s="44" t="s">
        <v>170</v>
      </c>
      <c r="C63" s="45" t="s">
        <v>171</v>
      </c>
      <c r="D63" s="46" t="s">
        <v>172</v>
      </c>
      <c r="E63" s="45" t="s">
        <v>64</v>
      </c>
      <c r="F63" s="35" t="n">
        <v>411.474</v>
      </c>
      <c r="G63" s="35" t="n">
        <f aca="false">W63*(1+$U$8)</f>
        <v>72.241</v>
      </c>
      <c r="H63" s="35" t="n">
        <f aca="false">F63*G63</f>
        <v>29725.293234</v>
      </c>
      <c r="T63" s="34"/>
      <c r="W63" s="35" t="n">
        <v>55.57</v>
      </c>
      <c r="X63" s="35" t="n">
        <f aca="false">F63*W63</f>
        <v>22865.61018</v>
      </c>
    </row>
    <row r="64" customFormat="false" ht="15" hidden="false" customHeight="false" outlineLevel="0" collapsed="false">
      <c r="B64" s="47" t="s">
        <v>173</v>
      </c>
      <c r="C64" s="50"/>
      <c r="D64" s="49" t="s">
        <v>174</v>
      </c>
      <c r="E64" s="45"/>
      <c r="F64" s="35"/>
      <c r="G64" s="35"/>
      <c r="H64" s="35"/>
      <c r="T64" s="34"/>
      <c r="W64" s="35"/>
      <c r="X64" s="35"/>
    </row>
    <row r="65" customFormat="false" ht="60" hidden="false" customHeight="false" outlineLevel="0" collapsed="false">
      <c r="B65" s="44" t="s">
        <v>175</v>
      </c>
      <c r="C65" s="45" t="s">
        <v>176</v>
      </c>
      <c r="D65" s="46" t="s">
        <v>177</v>
      </c>
      <c r="E65" s="45" t="s">
        <v>64</v>
      </c>
      <c r="F65" s="35" t="n">
        <v>1032.719</v>
      </c>
      <c r="G65" s="35" t="n">
        <f aca="false">W65*(1+$U$8)</f>
        <v>120.325246197</v>
      </c>
      <c r="H65" s="35" t="n">
        <f aca="false">F65*G65</f>
        <v>124262.16792732</v>
      </c>
      <c r="T65" s="34"/>
      <c r="W65" s="35" t="n">
        <v>92.55788169</v>
      </c>
      <c r="X65" s="35" t="n">
        <f aca="false">F65*W65</f>
        <v>95586.2830210151</v>
      </c>
    </row>
    <row r="66" customFormat="false" ht="45" hidden="false" customHeight="false" outlineLevel="0" collapsed="false">
      <c r="B66" s="44" t="s">
        <v>178</v>
      </c>
      <c r="C66" s="45" t="s">
        <v>115</v>
      </c>
      <c r="D66" s="46" t="s">
        <v>179</v>
      </c>
      <c r="E66" s="45" t="s">
        <v>64</v>
      </c>
      <c r="F66" s="35" t="n">
        <v>137.42</v>
      </c>
      <c r="G66" s="35" t="n">
        <f aca="false">W66*(1+$U$8)</f>
        <v>224.995552971429</v>
      </c>
      <c r="H66" s="35" t="n">
        <f aca="false">F66*G66</f>
        <v>30918.8888893337</v>
      </c>
      <c r="T66" s="34"/>
      <c r="W66" s="35" t="n">
        <v>173.073502285714</v>
      </c>
      <c r="X66" s="35" t="n">
        <f aca="false">F66*W66</f>
        <v>23783.7606841029</v>
      </c>
    </row>
    <row r="67" customFormat="false" ht="15" hidden="false" customHeight="false" outlineLevel="0" collapsed="false">
      <c r="B67" s="47" t="s">
        <v>180</v>
      </c>
      <c r="C67" s="50"/>
      <c r="D67" s="49" t="s">
        <v>181</v>
      </c>
      <c r="E67" s="45"/>
      <c r="F67" s="35"/>
      <c r="G67" s="35"/>
      <c r="H67" s="35"/>
      <c r="T67" s="34"/>
      <c r="W67" s="35"/>
      <c r="X67" s="35"/>
    </row>
    <row r="68" customFormat="false" ht="30" hidden="false" customHeight="false" outlineLevel="0" collapsed="false">
      <c r="B68" s="53" t="s">
        <v>182</v>
      </c>
      <c r="C68" s="54" t="s">
        <v>183</v>
      </c>
      <c r="D68" s="55" t="s">
        <v>184</v>
      </c>
      <c r="E68" s="54" t="s">
        <v>78</v>
      </c>
      <c r="F68" s="56" t="n">
        <v>160.45</v>
      </c>
      <c r="G68" s="56" t="n">
        <f aca="false">W68*(1+$U$8)</f>
        <v>75.4</v>
      </c>
      <c r="H68" s="56" t="n">
        <f aca="false">F68*G68</f>
        <v>12097.93</v>
      </c>
      <c r="T68" s="34"/>
      <c r="W68" s="35" t="n">
        <v>58</v>
      </c>
      <c r="X68" s="35" t="n">
        <f aca="false">F68*W68</f>
        <v>9306.1</v>
      </c>
    </row>
    <row r="69" customFormat="false" ht="15" hidden="false" customHeight="false" outlineLevel="0" collapsed="false">
      <c r="B69" s="47" t="s">
        <v>185</v>
      </c>
      <c r="C69" s="45"/>
      <c r="D69" s="49" t="s">
        <v>186</v>
      </c>
      <c r="E69" s="45"/>
      <c r="F69" s="35"/>
      <c r="G69" s="35"/>
      <c r="H69" s="35"/>
      <c r="T69" s="34"/>
      <c r="W69" s="35"/>
      <c r="X69" s="35"/>
    </row>
    <row r="70" customFormat="false" ht="60" hidden="false" customHeight="false" outlineLevel="0" collapsed="false">
      <c r="B70" s="44" t="s">
        <v>187</v>
      </c>
      <c r="C70" s="45" t="s">
        <v>188</v>
      </c>
      <c r="D70" s="46" t="s">
        <v>189</v>
      </c>
      <c r="E70" s="45" t="s">
        <v>71</v>
      </c>
      <c r="F70" s="35" t="n">
        <v>26</v>
      </c>
      <c r="G70" s="35" t="n">
        <f aca="false">W70*(1+$U$8)</f>
        <v>396.607271827975</v>
      </c>
      <c r="H70" s="35" t="n">
        <f aca="false">F70*G70</f>
        <v>10311.7890675274</v>
      </c>
      <c r="T70" s="34"/>
      <c r="W70" s="35" t="n">
        <v>305.08251679075</v>
      </c>
      <c r="X70" s="35" t="n">
        <f aca="false">F70*W70</f>
        <v>7932.1454365595</v>
      </c>
    </row>
    <row r="71" customFormat="false" ht="13.8" hidden="false" customHeight="false" outlineLevel="0" collapsed="false">
      <c r="B71" s="25" t="s">
        <v>32</v>
      </c>
      <c r="C71" s="26"/>
      <c r="D71" s="27" t="s">
        <v>33</v>
      </c>
      <c r="E71" s="26"/>
      <c r="F71" s="29"/>
      <c r="G71" s="29"/>
      <c r="H71" s="30" t="n">
        <f aca="false">SUM(H72:H80)</f>
        <v>368292.697406621</v>
      </c>
      <c r="T71" s="34"/>
      <c r="W71" s="35"/>
      <c r="X71" s="35"/>
    </row>
    <row r="72" customFormat="false" ht="13.8" hidden="false" customHeight="false" outlineLevel="0" collapsed="false">
      <c r="B72" s="47" t="s">
        <v>190</v>
      </c>
      <c r="C72" s="50"/>
      <c r="D72" s="49" t="s">
        <v>191</v>
      </c>
      <c r="E72" s="45"/>
      <c r="F72" s="35"/>
      <c r="G72" s="35"/>
      <c r="H72" s="35"/>
      <c r="T72" s="34"/>
      <c r="W72" s="35"/>
      <c r="X72" s="35"/>
    </row>
    <row r="73" customFormat="false" ht="60" hidden="false" customHeight="false" outlineLevel="0" collapsed="false">
      <c r="B73" s="44" t="s">
        <v>192</v>
      </c>
      <c r="C73" s="45" t="s">
        <v>193</v>
      </c>
      <c r="D73" s="46" t="s">
        <v>194</v>
      </c>
      <c r="E73" s="45" t="s">
        <v>64</v>
      </c>
      <c r="F73" s="35" t="n">
        <v>311.78</v>
      </c>
      <c r="G73" s="35" t="n">
        <f aca="false">W73*(1+$U$8)</f>
        <v>36.5992813875</v>
      </c>
      <c r="H73" s="35" t="n">
        <f aca="false">F73*G73</f>
        <v>11410.9239509948</v>
      </c>
      <c r="T73" s="34"/>
      <c r="W73" s="35" t="n">
        <v>28.153293375</v>
      </c>
      <c r="X73" s="35" t="n">
        <f aca="false">F73*W73</f>
        <v>8777.6338084575</v>
      </c>
    </row>
    <row r="74" customFormat="false" ht="15" hidden="false" customHeight="false" outlineLevel="0" collapsed="false">
      <c r="B74" s="47" t="s">
        <v>195</v>
      </c>
      <c r="C74" s="50"/>
      <c r="D74" s="49" t="s">
        <v>174</v>
      </c>
      <c r="E74" s="45"/>
      <c r="F74" s="35"/>
      <c r="G74" s="35"/>
      <c r="H74" s="35"/>
      <c r="T74" s="34"/>
      <c r="W74" s="35"/>
      <c r="X74" s="35"/>
    </row>
    <row r="75" customFormat="false" ht="75" hidden="false" customHeight="false" outlineLevel="0" collapsed="false">
      <c r="B75" s="44" t="s">
        <v>196</v>
      </c>
      <c r="C75" s="45" t="s">
        <v>176</v>
      </c>
      <c r="D75" s="46" t="s">
        <v>197</v>
      </c>
      <c r="E75" s="45" t="s">
        <v>64</v>
      </c>
      <c r="F75" s="35" t="n">
        <v>311.78</v>
      </c>
      <c r="G75" s="35" t="n">
        <f aca="false">W75*(1+$U$8)</f>
        <v>137.502796197</v>
      </c>
      <c r="H75" s="35" t="n">
        <f aca="false">F75*G75</f>
        <v>42870.6217983007</v>
      </c>
      <c r="T75" s="34"/>
      <c r="W75" s="35" t="n">
        <v>105.77138169</v>
      </c>
      <c r="X75" s="35" t="n">
        <f aca="false">F75*W75</f>
        <v>32977.4013833082</v>
      </c>
    </row>
    <row r="76" customFormat="false" ht="45" hidden="false" customHeight="false" outlineLevel="0" collapsed="false">
      <c r="B76" s="44" t="s">
        <v>198</v>
      </c>
      <c r="C76" s="57" t="s">
        <v>199</v>
      </c>
      <c r="D76" s="46" t="s">
        <v>200</v>
      </c>
      <c r="E76" s="45" t="s">
        <v>64</v>
      </c>
      <c r="F76" s="35" t="n">
        <v>1007.09</v>
      </c>
      <c r="G76" s="35" t="n">
        <f aca="false">W76*(1+$V$8)</f>
        <v>302.256</v>
      </c>
      <c r="H76" s="35" t="n">
        <f aca="false">F76*G76</f>
        <v>304398.99504</v>
      </c>
      <c r="T76" s="34"/>
      <c r="W76" s="52" t="n">
        <v>251.88</v>
      </c>
      <c r="X76" s="52" t="n">
        <v>253665.8292</v>
      </c>
    </row>
    <row r="77" customFormat="false" ht="15" hidden="false" customHeight="false" outlineLevel="0" collapsed="false">
      <c r="B77" s="47" t="s">
        <v>201</v>
      </c>
      <c r="C77" s="45"/>
      <c r="D77" s="49" t="s">
        <v>202</v>
      </c>
      <c r="E77" s="45"/>
      <c r="F77" s="35"/>
      <c r="G77" s="35"/>
      <c r="H77" s="35"/>
      <c r="T77" s="34"/>
      <c r="W77" s="35"/>
      <c r="X77" s="35"/>
    </row>
    <row r="78" customFormat="false" ht="30" hidden="false" customHeight="false" outlineLevel="0" collapsed="false">
      <c r="B78" s="44" t="s">
        <v>203</v>
      </c>
      <c r="C78" s="45" t="s">
        <v>204</v>
      </c>
      <c r="D78" s="46" t="s">
        <v>205</v>
      </c>
      <c r="E78" s="45" t="s">
        <v>78</v>
      </c>
      <c r="F78" s="35" t="n">
        <v>140.02</v>
      </c>
      <c r="G78" s="35" t="n">
        <f aca="false">W78*(1+$U$8)</f>
        <v>54.338539203</v>
      </c>
      <c r="H78" s="35" t="n">
        <f aca="false">F78*G78</f>
        <v>7608.48225920406</v>
      </c>
      <c r="T78" s="34"/>
      <c r="W78" s="35" t="n">
        <v>41.79887631</v>
      </c>
      <c r="X78" s="35" t="n">
        <f aca="false">F78*W78</f>
        <v>5852.6786609262</v>
      </c>
    </row>
    <row r="79" customFormat="false" ht="35.05" hidden="false" customHeight="false" outlineLevel="0" collapsed="false">
      <c r="B79" s="44" t="s">
        <v>206</v>
      </c>
      <c r="C79" s="45" t="s">
        <v>207</v>
      </c>
      <c r="D79" s="46" t="s">
        <v>208</v>
      </c>
      <c r="E79" s="45" t="s">
        <v>78</v>
      </c>
      <c r="F79" s="35" t="n">
        <v>36.5</v>
      </c>
      <c r="G79" s="35" t="n">
        <f aca="false">W79*(1+$U$8)</f>
        <v>49.9361040412</v>
      </c>
      <c r="H79" s="35" t="n">
        <f aca="false">F79*G79</f>
        <v>1822.6677975038</v>
      </c>
      <c r="T79" s="34"/>
      <c r="W79" s="35" t="n">
        <v>38.412387724</v>
      </c>
      <c r="X79" s="35" t="n">
        <f aca="false">F79*W79</f>
        <v>1402.052151926</v>
      </c>
    </row>
    <row r="80" customFormat="false" ht="35.05" hidden="false" customHeight="false" outlineLevel="0" collapsed="false">
      <c r="B80" s="44" t="s">
        <v>209</v>
      </c>
      <c r="C80" s="45" t="s">
        <v>210</v>
      </c>
      <c r="D80" s="46" t="s">
        <v>211</v>
      </c>
      <c r="E80" s="45" t="s">
        <v>78</v>
      </c>
      <c r="F80" s="35" t="n">
        <v>3</v>
      </c>
      <c r="G80" s="35" t="n">
        <f aca="false">W80*(1+$U$8)</f>
        <v>60.335520206</v>
      </c>
      <c r="H80" s="35" t="n">
        <f aca="false">F80*G80</f>
        <v>181.006560618</v>
      </c>
      <c r="T80" s="34"/>
      <c r="W80" s="35" t="n">
        <v>46.41193862</v>
      </c>
      <c r="X80" s="35" t="n">
        <f aca="false">F80*W80</f>
        <v>139.23581586</v>
      </c>
    </row>
    <row r="81" customFormat="false" ht="13.8" hidden="false" customHeight="false" outlineLevel="0" collapsed="false">
      <c r="B81" s="25" t="s">
        <v>34</v>
      </c>
      <c r="C81" s="36"/>
      <c r="D81" s="27" t="s">
        <v>35</v>
      </c>
      <c r="E81" s="26"/>
      <c r="F81" s="29"/>
      <c r="G81" s="29"/>
      <c r="H81" s="30" t="n">
        <f aca="false">SUM(H82:H96)</f>
        <v>66952.5001078937</v>
      </c>
      <c r="T81" s="34"/>
      <c r="W81" s="35"/>
      <c r="X81" s="35"/>
    </row>
    <row r="82" customFormat="false" ht="13.8" hidden="false" customHeight="false" outlineLevel="0" collapsed="false">
      <c r="B82" s="47" t="s">
        <v>212</v>
      </c>
      <c r="C82" s="50"/>
      <c r="D82" s="49" t="s">
        <v>213</v>
      </c>
      <c r="E82" s="45"/>
      <c r="F82" s="35"/>
      <c r="G82" s="35"/>
      <c r="H82" s="35"/>
      <c r="T82" s="34"/>
      <c r="W82" s="35"/>
      <c r="X82" s="35"/>
    </row>
    <row r="83" customFormat="false" ht="23.85" hidden="false" customHeight="false" outlineLevel="0" collapsed="false">
      <c r="B83" s="44" t="s">
        <v>214</v>
      </c>
      <c r="C83" s="45" t="s">
        <v>215</v>
      </c>
      <c r="D83" s="46" t="s">
        <v>216</v>
      </c>
      <c r="E83" s="45" t="s">
        <v>78</v>
      </c>
      <c r="F83" s="35" t="n">
        <v>504</v>
      </c>
      <c r="G83" s="35" t="n">
        <f aca="false">W83*(1+$U$8)</f>
        <v>27.495</v>
      </c>
      <c r="H83" s="35" t="n">
        <f aca="false">F83*G83</f>
        <v>13857.48</v>
      </c>
      <c r="T83" s="34"/>
      <c r="W83" s="35" t="n">
        <v>21.15</v>
      </c>
      <c r="X83" s="35" t="n">
        <f aca="false">F83*W83</f>
        <v>10659.6</v>
      </c>
    </row>
    <row r="84" customFormat="false" ht="23.85" hidden="false" customHeight="false" outlineLevel="0" collapsed="false">
      <c r="B84" s="44" t="s">
        <v>217</v>
      </c>
      <c r="C84" s="45" t="s">
        <v>218</v>
      </c>
      <c r="D84" s="46" t="s">
        <v>219</v>
      </c>
      <c r="E84" s="45" t="s">
        <v>78</v>
      </c>
      <c r="F84" s="35" t="n">
        <v>12</v>
      </c>
      <c r="G84" s="35" t="n">
        <f aca="false">W84*(1+$U$8)</f>
        <v>33.839</v>
      </c>
      <c r="H84" s="35" t="n">
        <f aca="false">F84*G84</f>
        <v>406.068</v>
      </c>
      <c r="T84" s="34"/>
      <c r="W84" s="35" t="n">
        <v>26.03</v>
      </c>
      <c r="X84" s="35" t="n">
        <f aca="false">F84*W84</f>
        <v>312.36</v>
      </c>
    </row>
    <row r="85" customFormat="false" ht="23.85" hidden="false" customHeight="false" outlineLevel="0" collapsed="false">
      <c r="B85" s="44" t="s">
        <v>220</v>
      </c>
      <c r="C85" s="45" t="s">
        <v>221</v>
      </c>
      <c r="D85" s="46" t="s">
        <v>222</v>
      </c>
      <c r="E85" s="45" t="s">
        <v>78</v>
      </c>
      <c r="F85" s="35" t="n">
        <v>63</v>
      </c>
      <c r="G85" s="35" t="n">
        <f aca="false">W85*(1+$U$8)</f>
        <v>43.68</v>
      </c>
      <c r="H85" s="35" t="n">
        <f aca="false">F85*G85</f>
        <v>2751.84</v>
      </c>
      <c r="T85" s="34"/>
      <c r="W85" s="35" t="n">
        <v>33.6</v>
      </c>
      <c r="X85" s="35" t="n">
        <f aca="false">F85*W85</f>
        <v>2116.8</v>
      </c>
    </row>
    <row r="86" customFormat="false" ht="23.85" hidden="false" customHeight="false" outlineLevel="0" collapsed="false">
      <c r="B86" s="44" t="s">
        <v>223</v>
      </c>
      <c r="C86" s="45" t="s">
        <v>224</v>
      </c>
      <c r="D86" s="46" t="s">
        <v>225</v>
      </c>
      <c r="E86" s="45" t="s">
        <v>78</v>
      </c>
      <c r="F86" s="35" t="n">
        <v>42</v>
      </c>
      <c r="G86" s="35" t="n">
        <f aca="false">W86*(1+$U$8)</f>
        <v>53.157</v>
      </c>
      <c r="H86" s="35" t="n">
        <f aca="false">F86*G86</f>
        <v>2232.594</v>
      </c>
      <c r="T86" s="34"/>
      <c r="W86" s="35" t="n">
        <v>40.89</v>
      </c>
      <c r="X86" s="35" t="n">
        <f aca="false">F86*W86</f>
        <v>1717.38</v>
      </c>
    </row>
    <row r="87" customFormat="false" ht="23.85" hidden="false" customHeight="false" outlineLevel="0" collapsed="false">
      <c r="B87" s="44" t="s">
        <v>226</v>
      </c>
      <c r="C87" s="45" t="s">
        <v>227</v>
      </c>
      <c r="D87" s="46" t="s">
        <v>228</v>
      </c>
      <c r="E87" s="45" t="s">
        <v>78</v>
      </c>
      <c r="F87" s="35" t="n">
        <v>66</v>
      </c>
      <c r="G87" s="35" t="n">
        <f aca="false">W87*(1+$U$8)</f>
        <v>84.747</v>
      </c>
      <c r="H87" s="35" t="n">
        <f aca="false">F87*G87</f>
        <v>5593.302</v>
      </c>
      <c r="T87" s="34"/>
      <c r="W87" s="35" t="n">
        <v>65.19</v>
      </c>
      <c r="X87" s="35" t="n">
        <f aca="false">F87*W87</f>
        <v>4302.54</v>
      </c>
    </row>
    <row r="88" customFormat="false" ht="30" hidden="false" customHeight="false" outlineLevel="0" collapsed="false">
      <c r="B88" s="47" t="s">
        <v>229</v>
      </c>
      <c r="C88" s="45"/>
      <c r="D88" s="49" t="s">
        <v>230</v>
      </c>
      <c r="E88" s="45"/>
      <c r="F88" s="35"/>
      <c r="G88" s="35"/>
      <c r="H88" s="35"/>
      <c r="T88" s="34"/>
      <c r="W88" s="35"/>
      <c r="X88" s="35"/>
    </row>
    <row r="89" customFormat="false" ht="23.85" hidden="false" customHeight="false" outlineLevel="0" collapsed="false">
      <c r="B89" s="44" t="s">
        <v>231</v>
      </c>
      <c r="C89" s="45" t="s">
        <v>232</v>
      </c>
      <c r="D89" s="46" t="s">
        <v>233</v>
      </c>
      <c r="E89" s="45" t="s">
        <v>78</v>
      </c>
      <c r="F89" s="35" t="n">
        <v>267</v>
      </c>
      <c r="G89" s="35" t="n">
        <f aca="false">W89*(1+$U$8)</f>
        <v>48.2367452506333</v>
      </c>
      <c r="H89" s="35" t="n">
        <f aca="false">F89*G89</f>
        <v>12879.2109819191</v>
      </c>
      <c r="T89" s="34"/>
      <c r="W89" s="35" t="n">
        <v>37.1051886543333</v>
      </c>
      <c r="X89" s="35" t="n">
        <f aca="false">F89*W89</f>
        <v>9907.085370707</v>
      </c>
    </row>
    <row r="90" customFormat="false" ht="23.85" hidden="false" customHeight="false" outlineLevel="0" collapsed="false">
      <c r="B90" s="44" t="s">
        <v>234</v>
      </c>
      <c r="C90" s="45" t="s">
        <v>235</v>
      </c>
      <c r="D90" s="46" t="s">
        <v>236</v>
      </c>
      <c r="E90" s="45" t="s">
        <v>78</v>
      </c>
      <c r="F90" s="35" t="n">
        <v>192</v>
      </c>
      <c r="G90" s="35" t="n">
        <f aca="false">W90*(1+$U$8)</f>
        <v>69.70496618605</v>
      </c>
      <c r="H90" s="35" t="n">
        <f aca="false">F90*G90</f>
        <v>13383.3535077216</v>
      </c>
      <c r="T90" s="34"/>
      <c r="W90" s="35" t="n">
        <v>53.6192047585</v>
      </c>
      <c r="X90" s="35" t="n">
        <f aca="false">F90*W90</f>
        <v>10294.887313632</v>
      </c>
    </row>
    <row r="91" customFormat="false" ht="23.85" hidden="false" customHeight="false" outlineLevel="0" collapsed="false">
      <c r="B91" s="44" t="s">
        <v>237</v>
      </c>
      <c r="C91" s="45" t="s">
        <v>238</v>
      </c>
      <c r="D91" s="46" t="s">
        <v>239</v>
      </c>
      <c r="E91" s="45" t="s">
        <v>78</v>
      </c>
      <c r="F91" s="35" t="n">
        <v>111</v>
      </c>
      <c r="G91" s="35" t="n">
        <f aca="false">W91*(1+$U$8)</f>
        <v>109.731600164442</v>
      </c>
      <c r="H91" s="35" t="n">
        <f aca="false">F91*G91</f>
        <v>12180.207618253</v>
      </c>
      <c r="T91" s="34"/>
      <c r="W91" s="35" t="n">
        <v>84.4089232034167</v>
      </c>
      <c r="X91" s="35" t="n">
        <f aca="false">F91*W91</f>
        <v>9369.39047557925</v>
      </c>
    </row>
    <row r="92" customFormat="false" ht="15" hidden="false" customHeight="false" outlineLevel="0" collapsed="false">
      <c r="B92" s="47" t="s">
        <v>240</v>
      </c>
      <c r="C92" s="50"/>
      <c r="D92" s="49" t="s">
        <v>241</v>
      </c>
      <c r="E92" s="45"/>
      <c r="F92" s="35"/>
      <c r="G92" s="35"/>
      <c r="H92" s="35"/>
      <c r="T92" s="34"/>
      <c r="W92" s="35"/>
      <c r="X92" s="35"/>
    </row>
    <row r="93" customFormat="false" ht="23.85" hidden="false" customHeight="false" outlineLevel="0" collapsed="false">
      <c r="B93" s="44" t="s">
        <v>242</v>
      </c>
      <c r="C93" s="45" t="s">
        <v>243</v>
      </c>
      <c r="D93" s="46" t="s">
        <v>244</v>
      </c>
      <c r="E93" s="45" t="s">
        <v>78</v>
      </c>
      <c r="F93" s="35" t="n">
        <v>39</v>
      </c>
      <c r="G93" s="35" t="n">
        <f aca="false">W93*(1+$U$8)</f>
        <v>36.244</v>
      </c>
      <c r="H93" s="35" t="n">
        <f aca="false">F93*G93</f>
        <v>1413.516</v>
      </c>
      <c r="T93" s="34"/>
      <c r="W93" s="35" t="n">
        <v>27.88</v>
      </c>
      <c r="X93" s="35" t="n">
        <f aca="false">F93*W93</f>
        <v>1087.32</v>
      </c>
    </row>
    <row r="94" customFormat="false" ht="23.85" hidden="false" customHeight="false" outlineLevel="0" collapsed="false">
      <c r="B94" s="44" t="s">
        <v>245</v>
      </c>
      <c r="C94" s="45" t="s">
        <v>246</v>
      </c>
      <c r="D94" s="46" t="s">
        <v>247</v>
      </c>
      <c r="E94" s="45" t="s">
        <v>78</v>
      </c>
      <c r="F94" s="35" t="n">
        <v>3</v>
      </c>
      <c r="G94" s="35" t="n">
        <f aca="false">W94*(1+$U$8)</f>
        <v>46.657</v>
      </c>
      <c r="H94" s="35" t="n">
        <f aca="false">F94*G94</f>
        <v>139.971</v>
      </c>
      <c r="T94" s="34"/>
      <c r="W94" s="35" t="n">
        <v>35.89</v>
      </c>
      <c r="X94" s="35" t="n">
        <f aca="false">F94*W94</f>
        <v>107.67</v>
      </c>
    </row>
    <row r="95" customFormat="false" ht="13.8" hidden="false" customHeight="false" outlineLevel="0" collapsed="false">
      <c r="B95" s="47" t="s">
        <v>248</v>
      </c>
      <c r="C95" s="50"/>
      <c r="D95" s="49" t="s">
        <v>249</v>
      </c>
      <c r="E95" s="45"/>
      <c r="F95" s="35"/>
      <c r="G95" s="35"/>
      <c r="H95" s="35"/>
      <c r="T95" s="34"/>
      <c r="W95" s="35"/>
      <c r="X95" s="35"/>
    </row>
    <row r="96" customFormat="false" ht="13.8" hidden="false" customHeight="false" outlineLevel="0" collapsed="false">
      <c r="B96" s="44" t="s">
        <v>250</v>
      </c>
      <c r="C96" s="45" t="s">
        <v>251</v>
      </c>
      <c r="D96" s="46" t="s">
        <v>252</v>
      </c>
      <c r="E96" s="45" t="s">
        <v>71</v>
      </c>
      <c r="F96" s="35" t="n">
        <v>37</v>
      </c>
      <c r="G96" s="35" t="n">
        <f aca="false">W96*(1+$U$8)</f>
        <v>57.161</v>
      </c>
      <c r="H96" s="35" t="n">
        <f aca="false">F96*G96</f>
        <v>2114.957</v>
      </c>
      <c r="T96" s="34"/>
      <c r="W96" s="35" t="n">
        <v>43.97</v>
      </c>
      <c r="X96" s="35" t="n">
        <f aca="false">F96*W96</f>
        <v>1626.89</v>
      </c>
    </row>
    <row r="97" customFormat="false" ht="13.8" hidden="false" customHeight="false" outlineLevel="0" collapsed="false">
      <c r="B97" s="25" t="s">
        <v>36</v>
      </c>
      <c r="C97" s="26"/>
      <c r="D97" s="27" t="s">
        <v>37</v>
      </c>
      <c r="E97" s="26"/>
      <c r="F97" s="29"/>
      <c r="G97" s="29"/>
      <c r="H97" s="30" t="n">
        <f aca="false">SUM(H98:H121)</f>
        <v>411464.14108324</v>
      </c>
      <c r="T97" s="34"/>
      <c r="W97" s="35"/>
      <c r="X97" s="35"/>
    </row>
    <row r="98" customFormat="false" ht="13.8" hidden="false" customHeight="false" outlineLevel="0" collapsed="false">
      <c r="B98" s="47" t="s">
        <v>253</v>
      </c>
      <c r="C98" s="50"/>
      <c r="D98" s="49" t="s">
        <v>254</v>
      </c>
      <c r="E98" s="45"/>
      <c r="F98" s="35"/>
      <c r="G98" s="35"/>
      <c r="H98" s="35"/>
      <c r="T98" s="34"/>
      <c r="W98" s="35"/>
      <c r="X98" s="35"/>
    </row>
    <row r="99" customFormat="false" ht="57.45" hidden="false" customHeight="false" outlineLevel="0" collapsed="false">
      <c r="B99" s="44" t="s">
        <v>255</v>
      </c>
      <c r="C99" s="45" t="s">
        <v>256</v>
      </c>
      <c r="D99" s="46" t="s">
        <v>257</v>
      </c>
      <c r="E99" s="45" t="s">
        <v>71</v>
      </c>
      <c r="F99" s="35" t="n">
        <v>1</v>
      </c>
      <c r="G99" s="35" t="n">
        <f aca="false">W99*(1+$U$8)</f>
        <v>5064.81769105</v>
      </c>
      <c r="H99" s="35" t="n">
        <f aca="false">F99*G99</f>
        <v>5064.81769105</v>
      </c>
      <c r="T99" s="34"/>
      <c r="W99" s="35" t="n">
        <v>3896.0136085</v>
      </c>
      <c r="X99" s="35" t="n">
        <f aca="false">F99*W99</f>
        <v>3896.0136085</v>
      </c>
    </row>
    <row r="100" customFormat="false" ht="57.45" hidden="false" customHeight="false" outlineLevel="0" collapsed="false">
      <c r="B100" s="44" t="s">
        <v>258</v>
      </c>
      <c r="C100" s="45" t="s">
        <v>256</v>
      </c>
      <c r="D100" s="46" t="s">
        <v>259</v>
      </c>
      <c r="E100" s="45" t="s">
        <v>71</v>
      </c>
      <c r="F100" s="35" t="n">
        <v>1</v>
      </c>
      <c r="G100" s="35" t="n">
        <f aca="false">W100*(1+$U$8)</f>
        <v>22120.81769105</v>
      </c>
      <c r="H100" s="35" t="n">
        <f aca="false">F100*G100</f>
        <v>22120.81769105</v>
      </c>
      <c r="T100" s="34"/>
      <c r="W100" s="35" t="n">
        <v>17016.0136085</v>
      </c>
      <c r="X100" s="35" t="n">
        <f aca="false">F100*W100</f>
        <v>17016.0136085</v>
      </c>
    </row>
    <row r="101" customFormat="false" ht="13.8" hidden="false" customHeight="false" outlineLevel="0" collapsed="false">
      <c r="B101" s="47" t="s">
        <v>260</v>
      </c>
      <c r="C101" s="45"/>
      <c r="D101" s="49" t="s">
        <v>261</v>
      </c>
      <c r="E101" s="45"/>
      <c r="F101" s="35"/>
      <c r="G101" s="35"/>
      <c r="H101" s="35"/>
      <c r="T101" s="34"/>
      <c r="W101" s="35"/>
      <c r="X101" s="35"/>
    </row>
    <row r="102" customFormat="false" ht="13.8" hidden="false" customHeight="false" outlineLevel="0" collapsed="false">
      <c r="B102" s="44" t="s">
        <v>262</v>
      </c>
      <c r="C102" s="45" t="s">
        <v>263</v>
      </c>
      <c r="D102" s="46" t="s">
        <v>264</v>
      </c>
      <c r="E102" s="45" t="s">
        <v>71</v>
      </c>
      <c r="F102" s="35" t="n">
        <v>564</v>
      </c>
      <c r="G102" s="35" t="n">
        <f aca="false">W102*(1+$U$8)</f>
        <v>11.05</v>
      </c>
      <c r="H102" s="35" t="n">
        <f aca="false">F102*G102</f>
        <v>6232.2</v>
      </c>
      <c r="T102" s="34"/>
      <c r="W102" s="35" t="n">
        <v>8.5</v>
      </c>
      <c r="X102" s="35" t="n">
        <f aca="false">F102*W102</f>
        <v>4794</v>
      </c>
    </row>
    <row r="103" customFormat="false" ht="23.85" hidden="false" customHeight="false" outlineLevel="0" collapsed="false">
      <c r="B103" s="44" t="s">
        <v>265</v>
      </c>
      <c r="C103" s="45" t="s">
        <v>266</v>
      </c>
      <c r="D103" s="46" t="s">
        <v>267</v>
      </c>
      <c r="E103" s="45" t="s">
        <v>71</v>
      </c>
      <c r="F103" s="35" t="n">
        <v>217</v>
      </c>
      <c r="G103" s="35" t="n">
        <f aca="false">W103*(1+$U$8)</f>
        <v>14.352</v>
      </c>
      <c r="H103" s="35" t="n">
        <f aca="false">F103*G103</f>
        <v>3114.384</v>
      </c>
      <c r="T103" s="34"/>
      <c r="W103" s="35" t="n">
        <v>11.04</v>
      </c>
      <c r="X103" s="35" t="n">
        <f aca="false">F103*W103</f>
        <v>2395.68</v>
      </c>
    </row>
    <row r="104" customFormat="false" ht="23.85" hidden="false" customHeight="false" outlineLevel="0" collapsed="false">
      <c r="B104" s="44" t="s">
        <v>268</v>
      </c>
      <c r="C104" s="45" t="s">
        <v>269</v>
      </c>
      <c r="D104" s="46" t="s">
        <v>270</v>
      </c>
      <c r="E104" s="45" t="s">
        <v>71</v>
      </c>
      <c r="F104" s="35" t="n">
        <v>4</v>
      </c>
      <c r="G104" s="35" t="n">
        <f aca="false">W104*(1+$U$8)</f>
        <v>420.875</v>
      </c>
      <c r="H104" s="35" t="n">
        <f aca="false">F104*G104</f>
        <v>1683.5</v>
      </c>
      <c r="T104" s="34"/>
      <c r="W104" s="35" t="n">
        <v>323.75</v>
      </c>
      <c r="X104" s="35" t="n">
        <f aca="false">F104*W104</f>
        <v>1295</v>
      </c>
    </row>
    <row r="105" customFormat="false" ht="45" hidden="false" customHeight="false" outlineLevel="0" collapsed="false">
      <c r="B105" s="44" t="s">
        <v>271</v>
      </c>
      <c r="C105" s="45" t="s">
        <v>272</v>
      </c>
      <c r="D105" s="46" t="s">
        <v>273</v>
      </c>
      <c r="E105" s="45" t="s">
        <v>71</v>
      </c>
      <c r="F105" s="35" t="n">
        <v>781</v>
      </c>
      <c r="G105" s="35" t="n">
        <f aca="false">W105*(1+$U$8)</f>
        <v>45.18108139324</v>
      </c>
      <c r="H105" s="35" t="n">
        <f aca="false">F105*G105</f>
        <v>35286.4245681204</v>
      </c>
      <c r="T105" s="34"/>
      <c r="W105" s="35" t="n">
        <v>34.7546779948</v>
      </c>
      <c r="X105" s="35" t="n">
        <f aca="false">F105*W105</f>
        <v>27143.4035139388</v>
      </c>
    </row>
    <row r="106" customFormat="false" ht="15" hidden="false" customHeight="false" outlineLevel="0" collapsed="false">
      <c r="B106" s="47" t="s">
        <v>274</v>
      </c>
      <c r="C106" s="50"/>
      <c r="D106" s="49" t="s">
        <v>275</v>
      </c>
      <c r="E106" s="45"/>
      <c r="F106" s="35"/>
      <c r="G106" s="35"/>
      <c r="H106" s="35"/>
      <c r="T106" s="34"/>
      <c r="W106" s="35"/>
      <c r="X106" s="35"/>
    </row>
    <row r="107" customFormat="false" ht="23.85" hidden="false" customHeight="false" outlineLevel="0" collapsed="false">
      <c r="B107" s="44" t="s">
        <v>276</v>
      </c>
      <c r="C107" s="45" t="s">
        <v>277</v>
      </c>
      <c r="D107" s="46" t="s">
        <v>278</v>
      </c>
      <c r="E107" s="45" t="s">
        <v>78</v>
      </c>
      <c r="F107" s="35" t="n">
        <v>100.64</v>
      </c>
      <c r="G107" s="35" t="n">
        <f aca="false">W107*(1+$U$8)</f>
        <v>142.727</v>
      </c>
      <c r="H107" s="35" t="n">
        <f aca="false">F107*G107</f>
        <v>14364.04528</v>
      </c>
      <c r="T107" s="34"/>
      <c r="W107" s="35" t="n">
        <v>109.79</v>
      </c>
      <c r="X107" s="35" t="n">
        <f aca="false">F107*W107</f>
        <v>11049.2656</v>
      </c>
    </row>
    <row r="108" customFormat="false" ht="23.85" hidden="false" customHeight="false" outlineLevel="0" collapsed="false">
      <c r="B108" s="44" t="s">
        <v>279</v>
      </c>
      <c r="C108" s="45" t="s">
        <v>280</v>
      </c>
      <c r="D108" s="46" t="s">
        <v>281</v>
      </c>
      <c r="E108" s="45" t="s">
        <v>78</v>
      </c>
      <c r="F108" s="35" t="n">
        <v>83.29</v>
      </c>
      <c r="G108" s="35" t="n">
        <f aca="false">W108*(1+$U$8)</f>
        <v>76.518</v>
      </c>
      <c r="H108" s="35" t="n">
        <f aca="false">F108*G108</f>
        <v>6373.18422</v>
      </c>
      <c r="T108" s="34"/>
      <c r="W108" s="35" t="n">
        <v>58.86</v>
      </c>
      <c r="X108" s="35" t="n">
        <f aca="false">F108*W108</f>
        <v>4902.4494</v>
      </c>
    </row>
    <row r="109" customFormat="false" ht="23.85" hidden="false" customHeight="false" outlineLevel="0" collapsed="false">
      <c r="B109" s="44" t="s">
        <v>282</v>
      </c>
      <c r="C109" s="45" t="s">
        <v>283</v>
      </c>
      <c r="D109" s="46" t="s">
        <v>284</v>
      </c>
      <c r="E109" s="45" t="s">
        <v>78</v>
      </c>
      <c r="F109" s="35" t="n">
        <v>3</v>
      </c>
      <c r="G109" s="35" t="n">
        <f aca="false">W109*(1+$U$8)</f>
        <v>34.29054434</v>
      </c>
      <c r="H109" s="35" t="n">
        <f aca="false">F109*G109</f>
        <v>102.87163302</v>
      </c>
      <c r="T109" s="34"/>
      <c r="W109" s="35" t="n">
        <v>26.3773418</v>
      </c>
      <c r="X109" s="35" t="n">
        <f aca="false">F109*W109</f>
        <v>79.1320254</v>
      </c>
    </row>
    <row r="110" customFormat="false" ht="60" hidden="false" customHeight="false" outlineLevel="0" collapsed="false">
      <c r="B110" s="44" t="s">
        <v>285</v>
      </c>
      <c r="C110" s="45" t="s">
        <v>286</v>
      </c>
      <c r="D110" s="46" t="s">
        <v>287</v>
      </c>
      <c r="E110" s="45" t="s">
        <v>71</v>
      </c>
      <c r="F110" s="35" t="n">
        <v>907</v>
      </c>
      <c r="G110" s="35" t="n">
        <f aca="false">W110*(1+$U$8)</f>
        <v>37.375</v>
      </c>
      <c r="H110" s="35" t="n">
        <f aca="false">F110*G110</f>
        <v>33899.125</v>
      </c>
      <c r="T110" s="34"/>
      <c r="W110" s="35" t="n">
        <v>28.75</v>
      </c>
      <c r="X110" s="35" t="n">
        <f aca="false">F110*W110</f>
        <v>26076.25</v>
      </c>
    </row>
    <row r="111" customFormat="false" ht="75" hidden="false" customHeight="false" outlineLevel="0" collapsed="false">
      <c r="B111" s="44" t="s">
        <v>288</v>
      </c>
      <c r="C111" s="45" t="s">
        <v>289</v>
      </c>
      <c r="D111" s="46" t="s">
        <v>290</v>
      </c>
      <c r="E111" s="45" t="s">
        <v>71</v>
      </c>
      <c r="F111" s="35" t="n">
        <v>63</v>
      </c>
      <c r="G111" s="35" t="n">
        <f aca="false">W111*(1+$U$8)</f>
        <v>55.796</v>
      </c>
      <c r="H111" s="35" t="n">
        <f aca="false">F111*G111</f>
        <v>3515.148</v>
      </c>
      <c r="T111" s="34"/>
      <c r="W111" s="35" t="n">
        <v>42.92</v>
      </c>
      <c r="X111" s="35" t="n">
        <f aca="false">F111*W111</f>
        <v>2703.96</v>
      </c>
    </row>
    <row r="112" customFormat="false" ht="15" hidden="false" customHeight="false" outlineLevel="0" collapsed="false">
      <c r="B112" s="47" t="s">
        <v>291</v>
      </c>
      <c r="C112" s="50"/>
      <c r="D112" s="49" t="s">
        <v>292</v>
      </c>
      <c r="E112" s="45"/>
      <c r="F112" s="35"/>
      <c r="G112" s="35"/>
      <c r="H112" s="35"/>
      <c r="T112" s="34"/>
      <c r="W112" s="35"/>
      <c r="X112" s="35"/>
    </row>
    <row r="113" customFormat="false" ht="23.85" hidden="false" customHeight="false" outlineLevel="0" collapsed="false">
      <c r="B113" s="44" t="s">
        <v>293</v>
      </c>
      <c r="C113" s="45" t="s">
        <v>294</v>
      </c>
      <c r="D113" s="46" t="s">
        <v>295</v>
      </c>
      <c r="E113" s="45" t="s">
        <v>78</v>
      </c>
      <c r="F113" s="35" t="n">
        <v>2720</v>
      </c>
      <c r="G113" s="35" t="n">
        <f aca="false">W113*(1+$U$8)</f>
        <v>9.373</v>
      </c>
      <c r="H113" s="35" t="n">
        <f aca="false">F113*G113</f>
        <v>25494.56</v>
      </c>
      <c r="T113" s="34"/>
      <c r="W113" s="35" t="n">
        <v>7.21</v>
      </c>
      <c r="X113" s="35" t="n">
        <f aca="false">F113*W113</f>
        <v>19611.2</v>
      </c>
    </row>
    <row r="114" customFormat="false" ht="23.85" hidden="false" customHeight="false" outlineLevel="0" collapsed="false">
      <c r="B114" s="44" t="s">
        <v>296</v>
      </c>
      <c r="C114" s="45" t="s">
        <v>297</v>
      </c>
      <c r="D114" s="46" t="s">
        <v>298</v>
      </c>
      <c r="E114" s="45" t="s">
        <v>78</v>
      </c>
      <c r="F114" s="35" t="n">
        <v>48</v>
      </c>
      <c r="G114" s="35" t="n">
        <f aca="false">W114*(1+$U$8)</f>
        <v>111.033</v>
      </c>
      <c r="H114" s="35" t="n">
        <f aca="false">F114*G114</f>
        <v>5329.584</v>
      </c>
      <c r="T114" s="34"/>
      <c r="W114" s="35" t="n">
        <v>85.41</v>
      </c>
      <c r="X114" s="35" t="n">
        <f aca="false">F114*W114</f>
        <v>4099.68</v>
      </c>
    </row>
    <row r="115" customFormat="false" ht="15" hidden="false" customHeight="false" outlineLevel="0" collapsed="false">
      <c r="B115" s="47" t="s">
        <v>299</v>
      </c>
      <c r="C115" s="50"/>
      <c r="D115" s="49" t="s">
        <v>300</v>
      </c>
      <c r="E115" s="45"/>
      <c r="F115" s="35"/>
      <c r="G115" s="35"/>
      <c r="H115" s="35"/>
      <c r="T115" s="34"/>
      <c r="W115" s="35"/>
      <c r="X115" s="35"/>
    </row>
    <row r="116" customFormat="false" ht="23.85" hidden="false" customHeight="false" outlineLevel="0" collapsed="false">
      <c r="B116" s="44" t="s">
        <v>301</v>
      </c>
      <c r="C116" s="45" t="s">
        <v>302</v>
      </c>
      <c r="D116" s="46" t="s">
        <v>303</v>
      </c>
      <c r="E116" s="45" t="s">
        <v>78</v>
      </c>
      <c r="F116" s="35" t="n">
        <v>21157</v>
      </c>
      <c r="G116" s="35" t="n">
        <f aca="false">W116*(1+$U$8)</f>
        <v>10.192</v>
      </c>
      <c r="H116" s="35" t="n">
        <f aca="false">F116*G116</f>
        <v>215632.144</v>
      </c>
      <c r="T116" s="34"/>
      <c r="W116" s="35" t="n">
        <v>7.84</v>
      </c>
      <c r="X116" s="35" t="n">
        <f aca="false">F116*W116</f>
        <v>165870.88</v>
      </c>
    </row>
    <row r="117" customFormat="false" ht="23.85" hidden="false" customHeight="false" outlineLevel="0" collapsed="false">
      <c r="B117" s="44" t="s">
        <v>304</v>
      </c>
      <c r="C117" s="45" t="s">
        <v>305</v>
      </c>
      <c r="D117" s="46" t="s">
        <v>306</v>
      </c>
      <c r="E117" s="45" t="s">
        <v>78</v>
      </c>
      <c r="F117" s="35" t="n">
        <v>150</v>
      </c>
      <c r="G117" s="35" t="n">
        <f aca="false">W117*(1+$U$8)</f>
        <v>13.312</v>
      </c>
      <c r="H117" s="35" t="n">
        <f aca="false">F117*G117</f>
        <v>1996.8</v>
      </c>
      <c r="T117" s="34"/>
      <c r="W117" s="35" t="n">
        <v>10.24</v>
      </c>
      <c r="X117" s="35" t="n">
        <f aca="false">F117*W117</f>
        <v>1536</v>
      </c>
    </row>
    <row r="118" customFormat="false" ht="23.85" hidden="false" customHeight="false" outlineLevel="0" collapsed="false">
      <c r="B118" s="44" t="s">
        <v>307</v>
      </c>
      <c r="C118" s="57" t="s">
        <v>308</v>
      </c>
      <c r="D118" s="58" t="s">
        <v>309</v>
      </c>
      <c r="E118" s="57" t="s">
        <v>78</v>
      </c>
      <c r="F118" s="52" t="n">
        <v>150</v>
      </c>
      <c r="G118" s="35" t="n">
        <f aca="false">W118*(1+$U$8)</f>
        <v>23.543</v>
      </c>
      <c r="H118" s="35" t="n">
        <f aca="false">F118*G118</f>
        <v>3531.45</v>
      </c>
      <c r="T118" s="34"/>
      <c r="W118" s="35" t="n">
        <v>18.11</v>
      </c>
      <c r="X118" s="35" t="n">
        <f aca="false">F118*W118</f>
        <v>2716.5</v>
      </c>
    </row>
    <row r="119" customFormat="false" ht="23.85" hidden="false" customHeight="false" outlineLevel="0" collapsed="false">
      <c r="B119" s="44" t="s">
        <v>310</v>
      </c>
      <c r="C119" s="57" t="s">
        <v>311</v>
      </c>
      <c r="D119" s="58" t="s">
        <v>312</v>
      </c>
      <c r="E119" s="57" t="s">
        <v>78</v>
      </c>
      <c r="F119" s="52" t="n">
        <v>75</v>
      </c>
      <c r="G119" s="35" t="n">
        <f aca="false">W119*(1+$U$8)</f>
        <v>33.267</v>
      </c>
      <c r="H119" s="35" t="n">
        <f aca="false">F119*G119</f>
        <v>2495.025</v>
      </c>
      <c r="T119" s="34"/>
      <c r="W119" s="35" t="n">
        <v>25.59</v>
      </c>
      <c r="X119" s="35" t="n">
        <f aca="false">F119*W119</f>
        <v>1919.25</v>
      </c>
    </row>
    <row r="120" customFormat="false" ht="23.85" hidden="false" customHeight="false" outlineLevel="0" collapsed="false">
      <c r="B120" s="44" t="s">
        <v>313</v>
      </c>
      <c r="C120" s="45" t="s">
        <v>314</v>
      </c>
      <c r="D120" s="46" t="s">
        <v>315</v>
      </c>
      <c r="E120" s="45" t="s">
        <v>78</v>
      </c>
      <c r="F120" s="35" t="n">
        <v>20</v>
      </c>
      <c r="G120" s="35" t="n">
        <f aca="false">W120*(1+$U$8)</f>
        <v>75.179</v>
      </c>
      <c r="H120" s="35" t="n">
        <f aca="false">F120*G120</f>
        <v>1503.58</v>
      </c>
      <c r="T120" s="34"/>
      <c r="W120" s="35" t="n">
        <v>57.83</v>
      </c>
      <c r="X120" s="35" t="n">
        <f aca="false">F120*W120</f>
        <v>1156.6</v>
      </c>
    </row>
    <row r="121" customFormat="false" ht="23.85" hidden="false" customHeight="false" outlineLevel="0" collapsed="false">
      <c r="B121" s="44" t="s">
        <v>316</v>
      </c>
      <c r="C121" s="45" t="s">
        <v>317</v>
      </c>
      <c r="D121" s="46" t="s">
        <v>318</v>
      </c>
      <c r="E121" s="45" t="s">
        <v>78</v>
      </c>
      <c r="F121" s="35" t="n">
        <v>160</v>
      </c>
      <c r="G121" s="35" t="n">
        <f aca="false">W121*(1+$U$8)</f>
        <v>148.278</v>
      </c>
      <c r="H121" s="35" t="n">
        <f aca="false">F121*G121</f>
        <v>23724.48</v>
      </c>
      <c r="T121" s="34"/>
      <c r="W121" s="35" t="n">
        <v>114.06</v>
      </c>
      <c r="X121" s="35" t="n">
        <f aca="false">F121*W121</f>
        <v>18249.6</v>
      </c>
    </row>
    <row r="122" customFormat="false" ht="13.8" hidden="false" customHeight="false" outlineLevel="0" collapsed="false">
      <c r="B122" s="25" t="s">
        <v>38</v>
      </c>
      <c r="C122" s="36"/>
      <c r="D122" s="27" t="s">
        <v>39</v>
      </c>
      <c r="E122" s="26"/>
      <c r="F122" s="29"/>
      <c r="G122" s="29"/>
      <c r="H122" s="30" t="n">
        <f aca="false">SUM(H123:H151)</f>
        <v>181339.352344167</v>
      </c>
      <c r="T122" s="34"/>
      <c r="W122" s="35"/>
      <c r="X122" s="35"/>
    </row>
    <row r="123" customFormat="false" ht="13.8" hidden="false" customHeight="false" outlineLevel="0" collapsed="false">
      <c r="B123" s="47" t="s">
        <v>319</v>
      </c>
      <c r="C123" s="50"/>
      <c r="D123" s="49" t="s">
        <v>320</v>
      </c>
      <c r="E123" s="45"/>
      <c r="F123" s="35"/>
      <c r="G123" s="35"/>
      <c r="H123" s="35"/>
      <c r="T123" s="34"/>
      <c r="W123" s="35"/>
      <c r="X123" s="35"/>
    </row>
    <row r="124" customFormat="false" ht="90" hidden="false" customHeight="false" outlineLevel="0" collapsed="false">
      <c r="B124" s="44" t="s">
        <v>321</v>
      </c>
      <c r="C124" s="45" t="s">
        <v>115</v>
      </c>
      <c r="D124" s="46" t="s">
        <v>322</v>
      </c>
      <c r="E124" s="45" t="s">
        <v>71</v>
      </c>
      <c r="F124" s="35" t="n">
        <v>1</v>
      </c>
      <c r="G124" s="35" t="n">
        <f aca="false">W124*(1+$V$8)</f>
        <v>115092</v>
      </c>
      <c r="H124" s="35" t="n">
        <f aca="false">F124*G124</f>
        <v>115092</v>
      </c>
      <c r="T124" s="34"/>
      <c r="W124" s="52" t="n">
        <v>95910</v>
      </c>
      <c r="X124" s="35" t="n">
        <f aca="false">F124*W124</f>
        <v>95910</v>
      </c>
    </row>
    <row r="125" customFormat="false" ht="15" hidden="false" customHeight="false" outlineLevel="0" collapsed="false">
      <c r="B125" s="47" t="s">
        <v>323</v>
      </c>
      <c r="C125" s="50"/>
      <c r="D125" s="49" t="s">
        <v>324</v>
      </c>
      <c r="E125" s="45"/>
      <c r="F125" s="35"/>
      <c r="G125" s="35"/>
      <c r="H125" s="35"/>
      <c r="T125" s="34"/>
      <c r="W125" s="35"/>
      <c r="X125" s="35"/>
    </row>
    <row r="126" customFormat="false" ht="75" hidden="false" customHeight="false" outlineLevel="0" collapsed="false">
      <c r="B126" s="44" t="s">
        <v>325</v>
      </c>
      <c r="C126" s="45" t="s">
        <v>326</v>
      </c>
      <c r="D126" s="46" t="s">
        <v>327</v>
      </c>
      <c r="E126" s="45" t="s">
        <v>71</v>
      </c>
      <c r="F126" s="35" t="n">
        <v>4</v>
      </c>
      <c r="G126" s="35" t="n">
        <f aca="false">W126*(1+$U$8)</f>
        <v>329.537</v>
      </c>
      <c r="H126" s="35" t="n">
        <f aca="false">F126*G126</f>
        <v>1318.148</v>
      </c>
      <c r="T126" s="34"/>
      <c r="W126" s="35" t="n">
        <v>253.49</v>
      </c>
      <c r="X126" s="35" t="n">
        <f aca="false">F126*W126</f>
        <v>1013.96</v>
      </c>
    </row>
    <row r="127" customFormat="false" ht="75" hidden="false" customHeight="false" outlineLevel="0" collapsed="false">
      <c r="B127" s="44" t="s">
        <v>328</v>
      </c>
      <c r="C127" s="45" t="s">
        <v>329</v>
      </c>
      <c r="D127" s="46" t="s">
        <v>330</v>
      </c>
      <c r="E127" s="45" t="s">
        <v>71</v>
      </c>
      <c r="F127" s="35" t="n">
        <v>2</v>
      </c>
      <c r="G127" s="35" t="n">
        <f aca="false">W127*(1+$U$8)</f>
        <v>367.848</v>
      </c>
      <c r="H127" s="35" t="n">
        <f aca="false">F127*G127</f>
        <v>735.696</v>
      </c>
      <c r="T127" s="34"/>
      <c r="W127" s="35" t="n">
        <v>282.96</v>
      </c>
      <c r="X127" s="35" t="n">
        <f aca="false">F127*W127</f>
        <v>565.92</v>
      </c>
    </row>
    <row r="128" customFormat="false" ht="46.25" hidden="false" customHeight="false" outlineLevel="0" collapsed="false">
      <c r="B128" s="44" t="s">
        <v>331</v>
      </c>
      <c r="C128" s="45" t="s">
        <v>332</v>
      </c>
      <c r="D128" s="46" t="s">
        <v>333</v>
      </c>
      <c r="E128" s="45" t="s">
        <v>71</v>
      </c>
      <c r="F128" s="35" t="n">
        <v>1</v>
      </c>
      <c r="G128" s="35" t="n">
        <f aca="false">W128*(1+$U$8)</f>
        <v>969.397</v>
      </c>
      <c r="H128" s="35" t="n">
        <f aca="false">F128*G128</f>
        <v>969.397</v>
      </c>
      <c r="T128" s="34"/>
      <c r="W128" s="35" t="n">
        <v>745.69</v>
      </c>
      <c r="X128" s="35" t="n">
        <f aca="false">F128*W128</f>
        <v>745.69</v>
      </c>
    </row>
    <row r="129" customFormat="false" ht="46.25" hidden="false" customHeight="false" outlineLevel="0" collapsed="false">
      <c r="B129" s="44" t="s">
        <v>334</v>
      </c>
      <c r="C129" s="45" t="s">
        <v>335</v>
      </c>
      <c r="D129" s="46" t="s">
        <v>336</v>
      </c>
      <c r="E129" s="45" t="s">
        <v>71</v>
      </c>
      <c r="F129" s="35" t="n">
        <v>11</v>
      </c>
      <c r="G129" s="35" t="n">
        <f aca="false">W129*(1+$U$8)</f>
        <v>403.806</v>
      </c>
      <c r="H129" s="35" t="n">
        <f aca="false">F129*G129</f>
        <v>4441.866</v>
      </c>
      <c r="T129" s="34"/>
      <c r="W129" s="35" t="n">
        <v>310.62</v>
      </c>
      <c r="X129" s="35" t="n">
        <f aca="false">F129*W129</f>
        <v>3416.82</v>
      </c>
    </row>
    <row r="130" customFormat="false" ht="75" hidden="false" customHeight="false" outlineLevel="0" collapsed="false">
      <c r="B130" s="44" t="s">
        <v>337</v>
      </c>
      <c r="C130" s="45" t="s">
        <v>338</v>
      </c>
      <c r="D130" s="46" t="s">
        <v>339</v>
      </c>
      <c r="E130" s="45" t="s">
        <v>71</v>
      </c>
      <c r="F130" s="35" t="n">
        <v>3</v>
      </c>
      <c r="G130" s="35" t="n">
        <f aca="false">W130*(1+$U$8)</f>
        <v>34.489</v>
      </c>
      <c r="H130" s="35" t="n">
        <f aca="false">F130*G130</f>
        <v>103.467</v>
      </c>
      <c r="T130" s="34"/>
      <c r="W130" s="35" t="n">
        <v>26.53</v>
      </c>
      <c r="X130" s="35" t="n">
        <f aca="false">F130*W130</f>
        <v>79.59</v>
      </c>
    </row>
    <row r="131" customFormat="false" ht="45" hidden="false" customHeight="false" outlineLevel="0" collapsed="false">
      <c r="B131" s="44" t="s">
        <v>340</v>
      </c>
      <c r="C131" s="45" t="s">
        <v>341</v>
      </c>
      <c r="D131" s="46" t="s">
        <v>342</v>
      </c>
      <c r="E131" s="45" t="s">
        <v>71</v>
      </c>
      <c r="F131" s="35" t="n">
        <v>11</v>
      </c>
      <c r="G131" s="35" t="n">
        <f aca="false">W131*(1+$U$8)</f>
        <v>302.822</v>
      </c>
      <c r="H131" s="35" t="n">
        <f aca="false">F131*G131</f>
        <v>3331.042</v>
      </c>
      <c r="T131" s="34"/>
      <c r="W131" s="35" t="n">
        <v>232.94</v>
      </c>
      <c r="X131" s="35" t="n">
        <f aca="false">F131*W131</f>
        <v>2562.34</v>
      </c>
    </row>
    <row r="132" customFormat="false" ht="46.25" hidden="false" customHeight="false" outlineLevel="0" collapsed="false">
      <c r="B132" s="44" t="s">
        <v>343</v>
      </c>
      <c r="C132" s="45" t="s">
        <v>344</v>
      </c>
      <c r="D132" s="46" t="s">
        <v>345</v>
      </c>
      <c r="E132" s="45" t="s">
        <v>78</v>
      </c>
      <c r="F132" s="35" t="n">
        <v>24</v>
      </c>
      <c r="G132" s="35" t="n">
        <f aca="false">W132*(1+$U$8)</f>
        <v>185.653</v>
      </c>
      <c r="H132" s="35" t="n">
        <f aca="false">F132*G132</f>
        <v>4455.672</v>
      </c>
      <c r="T132" s="34"/>
      <c r="W132" s="35" t="n">
        <v>142.81</v>
      </c>
      <c r="X132" s="35" t="n">
        <f aca="false">F132*W132</f>
        <v>3427.44</v>
      </c>
    </row>
    <row r="133" customFormat="false" ht="46.25" hidden="false" customHeight="false" outlineLevel="0" collapsed="false">
      <c r="B133" s="44" t="s">
        <v>346</v>
      </c>
      <c r="C133" s="45" t="s">
        <v>347</v>
      </c>
      <c r="D133" s="46" t="s">
        <v>348</v>
      </c>
      <c r="E133" s="45" t="s">
        <v>71</v>
      </c>
      <c r="F133" s="35" t="n">
        <v>1</v>
      </c>
      <c r="G133" s="35" t="n">
        <f aca="false">W133*(1+$U$8)</f>
        <v>174.018</v>
      </c>
      <c r="H133" s="35" t="n">
        <f aca="false">F133*G133</f>
        <v>174.018</v>
      </c>
      <c r="T133" s="34"/>
      <c r="W133" s="35" t="n">
        <v>133.86</v>
      </c>
      <c r="X133" s="35" t="n">
        <f aca="false">F133*W133</f>
        <v>133.86</v>
      </c>
    </row>
    <row r="134" customFormat="false" ht="46.25" hidden="false" customHeight="false" outlineLevel="0" collapsed="false">
      <c r="B134" s="44" t="s">
        <v>349</v>
      </c>
      <c r="C134" s="45" t="s">
        <v>350</v>
      </c>
      <c r="D134" s="46" t="s">
        <v>351</v>
      </c>
      <c r="E134" s="45" t="s">
        <v>71</v>
      </c>
      <c r="F134" s="35" t="n">
        <v>3</v>
      </c>
      <c r="G134" s="35" t="n">
        <f aca="false">W134*(1+$U$8)</f>
        <v>138.125</v>
      </c>
      <c r="H134" s="35" t="n">
        <f aca="false">F134*G134</f>
        <v>414.375</v>
      </c>
      <c r="T134" s="34"/>
      <c r="W134" s="35" t="n">
        <v>106.25</v>
      </c>
      <c r="X134" s="35" t="n">
        <f aca="false">F134*W134</f>
        <v>318.75</v>
      </c>
    </row>
    <row r="135" customFormat="false" ht="102.2" hidden="false" customHeight="false" outlineLevel="0" collapsed="false">
      <c r="B135" s="44" t="s">
        <v>352</v>
      </c>
      <c r="C135" s="45" t="s">
        <v>353</v>
      </c>
      <c r="D135" s="46" t="s">
        <v>354</v>
      </c>
      <c r="E135" s="45" t="s">
        <v>71</v>
      </c>
      <c r="F135" s="35" t="n">
        <v>3</v>
      </c>
      <c r="G135" s="35" t="n">
        <f aca="false">W135*(1+$U$8)</f>
        <v>3411.62323850387</v>
      </c>
      <c r="H135" s="35" t="n">
        <f aca="false">F135*G135</f>
        <v>10234.8697155116</v>
      </c>
      <c r="T135" s="34"/>
      <c r="W135" s="35" t="n">
        <v>2624.3255680799</v>
      </c>
      <c r="X135" s="35" t="n">
        <f aca="false">F135*W135</f>
        <v>7872.9767042397</v>
      </c>
    </row>
    <row r="136" customFormat="false" ht="102.2" hidden="false" customHeight="false" outlineLevel="0" collapsed="false">
      <c r="B136" s="44" t="s">
        <v>355</v>
      </c>
      <c r="C136" s="45" t="s">
        <v>353</v>
      </c>
      <c r="D136" s="46" t="s">
        <v>356</v>
      </c>
      <c r="E136" s="45" t="s">
        <v>71</v>
      </c>
      <c r="F136" s="35" t="n">
        <v>2</v>
      </c>
      <c r="G136" s="35" t="n">
        <f aca="false">W136*(1+$U$8)</f>
        <v>5449.69247700774</v>
      </c>
      <c r="H136" s="35" t="n">
        <f aca="false">F136*G136</f>
        <v>10899.3849540155</v>
      </c>
      <c r="T136" s="34"/>
      <c r="W136" s="35" t="n">
        <v>4192.0711361598</v>
      </c>
      <c r="X136" s="35" t="n">
        <f aca="false">F136*W136</f>
        <v>8384.1422723196</v>
      </c>
    </row>
    <row r="137" customFormat="false" ht="120" hidden="false" customHeight="false" outlineLevel="0" collapsed="false">
      <c r="B137" s="44" t="s">
        <v>357</v>
      </c>
      <c r="C137" s="45" t="s">
        <v>358</v>
      </c>
      <c r="D137" s="46" t="s">
        <v>359</v>
      </c>
      <c r="E137" s="45" t="s">
        <v>71</v>
      </c>
      <c r="F137" s="35" t="n">
        <v>3</v>
      </c>
      <c r="G137" s="35" t="n">
        <f aca="false">W137*(1+$U$8)</f>
        <v>2982.096</v>
      </c>
      <c r="H137" s="35" t="n">
        <f aca="false">F137*G137</f>
        <v>8946.288</v>
      </c>
      <c r="T137" s="34"/>
      <c r="W137" s="35" t="n">
        <v>2293.92</v>
      </c>
      <c r="X137" s="35" t="n">
        <f aca="false">F137*W137</f>
        <v>6881.76</v>
      </c>
    </row>
    <row r="138" customFormat="false" ht="60" hidden="false" customHeight="false" outlineLevel="0" collapsed="false">
      <c r="B138" s="44" t="s">
        <v>360</v>
      </c>
      <c r="C138" s="45" t="s">
        <v>361</v>
      </c>
      <c r="D138" s="46" t="s">
        <v>362</v>
      </c>
      <c r="E138" s="45" t="s">
        <v>71</v>
      </c>
      <c r="F138" s="35" t="n">
        <v>1</v>
      </c>
      <c r="G138" s="35" t="n">
        <f aca="false">W138*(1+$U$8)</f>
        <v>3526.744</v>
      </c>
      <c r="H138" s="35" t="n">
        <f aca="false">F138*G138</f>
        <v>3526.744</v>
      </c>
      <c r="T138" s="34"/>
      <c r="W138" s="35" t="n">
        <v>2712.88</v>
      </c>
      <c r="X138" s="35" t="n">
        <f aca="false">F138*W138</f>
        <v>2712.88</v>
      </c>
    </row>
    <row r="139" customFormat="false" ht="60" hidden="false" customHeight="false" outlineLevel="0" collapsed="false">
      <c r="B139" s="44" t="s">
        <v>363</v>
      </c>
      <c r="C139" s="45" t="s">
        <v>364</v>
      </c>
      <c r="D139" s="46" t="s">
        <v>365</v>
      </c>
      <c r="E139" s="45" t="s">
        <v>71</v>
      </c>
      <c r="F139" s="35" t="n">
        <v>3</v>
      </c>
      <c r="G139" s="35" t="n">
        <f aca="false">W139*(1+$U$8)</f>
        <v>184.678</v>
      </c>
      <c r="H139" s="35" t="n">
        <f aca="false">F139*G139</f>
        <v>554.034</v>
      </c>
      <c r="T139" s="34"/>
      <c r="W139" s="35" t="n">
        <v>142.06</v>
      </c>
      <c r="X139" s="35" t="n">
        <f aca="false">F139*W139</f>
        <v>426.18</v>
      </c>
    </row>
    <row r="140" customFormat="false" ht="23.85" hidden="false" customHeight="false" outlineLevel="0" collapsed="false">
      <c r="B140" s="44" t="s">
        <v>366</v>
      </c>
      <c r="C140" s="45" t="s">
        <v>367</v>
      </c>
      <c r="D140" s="46" t="s">
        <v>368</v>
      </c>
      <c r="E140" s="45" t="s">
        <v>71</v>
      </c>
      <c r="F140" s="35" t="n">
        <v>3</v>
      </c>
      <c r="G140" s="35" t="n">
        <f aca="false">W140*(1+$U$8)</f>
        <v>107.497</v>
      </c>
      <c r="H140" s="35" t="n">
        <f aca="false">F140*G140</f>
        <v>322.491</v>
      </c>
      <c r="T140" s="34"/>
      <c r="W140" s="35" t="n">
        <v>82.69</v>
      </c>
      <c r="X140" s="35" t="n">
        <f aca="false">F140*W140</f>
        <v>248.07</v>
      </c>
    </row>
    <row r="141" customFormat="false" ht="23.85" hidden="false" customHeight="false" outlineLevel="0" collapsed="false">
      <c r="B141" s="44" t="s">
        <v>369</v>
      </c>
      <c r="C141" s="59" t="s">
        <v>370</v>
      </c>
      <c r="D141" s="59" t="s">
        <v>371</v>
      </c>
      <c r="E141" s="60" t="s">
        <v>78</v>
      </c>
      <c r="F141" s="35" t="n">
        <v>24</v>
      </c>
      <c r="G141" s="35" t="n">
        <f aca="false">W141*(1+$U$8)</f>
        <v>21.242</v>
      </c>
      <c r="H141" s="35" t="n">
        <f aca="false">F141*G141</f>
        <v>509.808</v>
      </c>
      <c r="T141" s="34"/>
      <c r="W141" s="35" t="n">
        <v>16.34</v>
      </c>
      <c r="X141" s="35" t="n">
        <f aca="false">F141*W141</f>
        <v>392.16</v>
      </c>
    </row>
    <row r="142" customFormat="false" ht="45" hidden="false" customHeight="false" outlineLevel="0" collapsed="false">
      <c r="B142" s="44" t="s">
        <v>372</v>
      </c>
      <c r="C142" s="45" t="s">
        <v>373</v>
      </c>
      <c r="D142" s="46" t="s">
        <v>374</v>
      </c>
      <c r="E142" s="45" t="s">
        <v>78</v>
      </c>
      <c r="F142" s="35" t="n">
        <v>72</v>
      </c>
      <c r="G142" s="35" t="n">
        <f aca="false">W142*(1+$U$8)</f>
        <v>12.42861217</v>
      </c>
      <c r="H142" s="35" t="n">
        <f aca="false">F142*G142</f>
        <v>894.86007624</v>
      </c>
      <c r="T142" s="34"/>
      <c r="W142" s="35" t="n">
        <v>9.5604709</v>
      </c>
      <c r="X142" s="35" t="n">
        <f aca="false">F142*W142</f>
        <v>688.3539048</v>
      </c>
    </row>
    <row r="143" customFormat="false" ht="30" hidden="false" customHeight="false" outlineLevel="0" collapsed="false">
      <c r="B143" s="47" t="s">
        <v>375</v>
      </c>
      <c r="C143" s="50"/>
      <c r="D143" s="49" t="s">
        <v>376</v>
      </c>
      <c r="E143" s="45"/>
      <c r="F143" s="35"/>
      <c r="G143" s="35"/>
      <c r="H143" s="35"/>
      <c r="T143" s="34"/>
      <c r="W143" s="35"/>
      <c r="X143" s="35"/>
    </row>
    <row r="144" customFormat="false" ht="15" hidden="false" customHeight="false" outlineLevel="0" collapsed="false">
      <c r="B144" s="44" t="s">
        <v>377</v>
      </c>
      <c r="C144" s="45" t="s">
        <v>378</v>
      </c>
      <c r="D144" s="46" t="s">
        <v>379</v>
      </c>
      <c r="E144" s="45" t="s">
        <v>71</v>
      </c>
      <c r="F144" s="35" t="n">
        <v>26</v>
      </c>
      <c r="G144" s="35" t="n">
        <f aca="false">W144*(1+$U$8)</f>
        <v>28.847</v>
      </c>
      <c r="H144" s="35" t="n">
        <f aca="false">F144*G144</f>
        <v>750.022</v>
      </c>
      <c r="T144" s="34"/>
      <c r="W144" s="35" t="n">
        <v>22.19</v>
      </c>
      <c r="X144" s="35" t="n">
        <f aca="false">F144*W144</f>
        <v>576.94</v>
      </c>
    </row>
    <row r="145" customFormat="false" ht="23.85" hidden="false" customHeight="false" outlineLevel="0" collapsed="false">
      <c r="B145" s="44" t="s">
        <v>380</v>
      </c>
      <c r="C145" s="45" t="s">
        <v>381</v>
      </c>
      <c r="D145" s="46" t="s">
        <v>382</v>
      </c>
      <c r="E145" s="45" t="s">
        <v>78</v>
      </c>
      <c r="F145" s="35" t="n">
        <v>768.92</v>
      </c>
      <c r="G145" s="35" t="n">
        <f aca="false">W145*(1+$U$8)</f>
        <v>5.564</v>
      </c>
      <c r="H145" s="35" t="n">
        <f aca="false">F145*G145</f>
        <v>4278.27088</v>
      </c>
      <c r="T145" s="34"/>
      <c r="W145" s="35" t="n">
        <v>4.28</v>
      </c>
      <c r="X145" s="35" t="n">
        <f aca="false">F145*W145</f>
        <v>3290.9776</v>
      </c>
    </row>
    <row r="146" customFormat="false" ht="23.85" hidden="false" customHeight="false" outlineLevel="0" collapsed="false">
      <c r="B146" s="44" t="s">
        <v>383</v>
      </c>
      <c r="C146" s="45" t="s">
        <v>294</v>
      </c>
      <c r="D146" s="46" t="s">
        <v>295</v>
      </c>
      <c r="E146" s="45" t="s">
        <v>78</v>
      </c>
      <c r="F146" s="35" t="n">
        <v>23</v>
      </c>
      <c r="G146" s="35" t="n">
        <f aca="false">W146*(1+$U$8)</f>
        <v>9.373</v>
      </c>
      <c r="H146" s="35" t="n">
        <f aca="false">F146*G146</f>
        <v>215.579</v>
      </c>
      <c r="T146" s="34"/>
      <c r="W146" s="35" t="n">
        <v>7.21</v>
      </c>
      <c r="X146" s="35" t="n">
        <f aca="false">F146*W146</f>
        <v>165.83</v>
      </c>
    </row>
    <row r="147" customFormat="false" ht="23.85" hidden="false" customHeight="false" outlineLevel="0" collapsed="false">
      <c r="B147" s="47" t="s">
        <v>384</v>
      </c>
      <c r="C147" s="50"/>
      <c r="D147" s="49" t="s">
        <v>385</v>
      </c>
      <c r="E147" s="45"/>
      <c r="F147" s="35"/>
      <c r="G147" s="35"/>
      <c r="H147" s="35"/>
      <c r="T147" s="34"/>
      <c r="W147" s="35"/>
      <c r="X147" s="35"/>
    </row>
    <row r="148" customFormat="false" ht="15" hidden="false" customHeight="false" outlineLevel="0" collapsed="false">
      <c r="B148" s="44" t="s">
        <v>386</v>
      </c>
      <c r="C148" s="45" t="s">
        <v>387</v>
      </c>
      <c r="D148" s="46" t="s">
        <v>388</v>
      </c>
      <c r="E148" s="45" t="s">
        <v>71</v>
      </c>
      <c r="F148" s="35" t="n">
        <v>40</v>
      </c>
      <c r="G148" s="35" t="n">
        <f aca="false">W148*(1+$U$8)</f>
        <v>63.752</v>
      </c>
      <c r="H148" s="35" t="n">
        <f aca="false">F148*G148</f>
        <v>2550.08</v>
      </c>
      <c r="T148" s="34"/>
      <c r="W148" s="35" t="n">
        <v>49.04</v>
      </c>
      <c r="X148" s="35" t="n">
        <f aca="false">F148*W148</f>
        <v>1961.6</v>
      </c>
    </row>
    <row r="149" customFormat="false" ht="23.85" hidden="false" customHeight="false" outlineLevel="0" collapsed="false">
      <c r="B149" s="44" t="s">
        <v>389</v>
      </c>
      <c r="C149" s="45" t="s">
        <v>390</v>
      </c>
      <c r="D149" s="46" t="s">
        <v>391</v>
      </c>
      <c r="E149" s="45" t="s">
        <v>78</v>
      </c>
      <c r="F149" s="35" t="n">
        <v>268.56</v>
      </c>
      <c r="G149" s="35" t="n">
        <f aca="false">W149*(1+$U$8)</f>
        <v>9.783890519</v>
      </c>
      <c r="H149" s="35" t="n">
        <f aca="false">F149*G149</f>
        <v>2627.56163778264</v>
      </c>
      <c r="T149" s="34"/>
      <c r="W149" s="35" t="n">
        <v>7.52606963</v>
      </c>
      <c r="X149" s="35" t="n">
        <f aca="false">F149*W149</f>
        <v>2021.2012598328</v>
      </c>
    </row>
    <row r="150" customFormat="false" ht="23.85" hidden="false" customHeight="false" outlineLevel="0" collapsed="false">
      <c r="B150" s="44" t="s">
        <v>392</v>
      </c>
      <c r="C150" s="45" t="s">
        <v>390</v>
      </c>
      <c r="D150" s="46" t="s">
        <v>393</v>
      </c>
      <c r="E150" s="45" t="s">
        <v>78</v>
      </c>
      <c r="F150" s="35" t="n">
        <v>76.72</v>
      </c>
      <c r="G150" s="35" t="n">
        <f aca="false">W150*(1+$U$8)</f>
        <v>9.783890519</v>
      </c>
      <c r="H150" s="35" t="n">
        <f aca="false">F150*G150</f>
        <v>750.62008061768</v>
      </c>
      <c r="T150" s="34"/>
      <c r="W150" s="35" t="n">
        <v>7.52606963</v>
      </c>
      <c r="X150" s="35" t="n">
        <f aca="false">F150*W150</f>
        <v>577.4000620136</v>
      </c>
    </row>
    <row r="151" customFormat="false" ht="23.85" hidden="false" customHeight="false" outlineLevel="0" collapsed="false">
      <c r="B151" s="44" t="s">
        <v>394</v>
      </c>
      <c r="C151" s="45" t="s">
        <v>294</v>
      </c>
      <c r="D151" s="46" t="s">
        <v>295</v>
      </c>
      <c r="E151" s="45" t="s">
        <v>78</v>
      </c>
      <c r="F151" s="35" t="n">
        <v>346</v>
      </c>
      <c r="G151" s="35" t="n">
        <f aca="false">W151*(1+$U$8)</f>
        <v>9.373</v>
      </c>
      <c r="H151" s="35" t="n">
        <f aca="false">F151*G151</f>
        <v>3243.058</v>
      </c>
      <c r="T151" s="34"/>
      <c r="W151" s="35" t="n">
        <v>7.21</v>
      </c>
      <c r="X151" s="35" t="n">
        <f aca="false">F151*W151</f>
        <v>2494.66</v>
      </c>
    </row>
    <row r="152" customFormat="false" ht="13.8" hidden="false" customHeight="false" outlineLevel="0" collapsed="false">
      <c r="B152" s="25" t="s">
        <v>40</v>
      </c>
      <c r="C152" s="36"/>
      <c r="D152" s="27" t="s">
        <v>41</v>
      </c>
      <c r="E152" s="26"/>
      <c r="F152" s="29"/>
      <c r="G152" s="29"/>
      <c r="H152" s="30" t="n">
        <f aca="false">SUM(H153:H189)</f>
        <v>202949.859775321</v>
      </c>
      <c r="T152" s="34"/>
      <c r="W152" s="35"/>
      <c r="X152" s="35"/>
    </row>
    <row r="153" customFormat="false" ht="13.8" hidden="false" customHeight="false" outlineLevel="0" collapsed="false">
      <c r="B153" s="47" t="s">
        <v>395</v>
      </c>
      <c r="C153" s="45"/>
      <c r="D153" s="49" t="s">
        <v>396</v>
      </c>
      <c r="E153" s="45"/>
      <c r="F153" s="35"/>
      <c r="G153" s="35"/>
      <c r="H153" s="35"/>
      <c r="T153" s="34"/>
      <c r="W153" s="35"/>
      <c r="X153" s="35"/>
    </row>
    <row r="154" customFormat="false" ht="57.45" hidden="false" customHeight="false" outlineLevel="0" collapsed="false">
      <c r="B154" s="44" t="s">
        <v>397</v>
      </c>
      <c r="C154" s="45" t="s">
        <v>398</v>
      </c>
      <c r="D154" s="46" t="s">
        <v>399</v>
      </c>
      <c r="E154" s="45" t="s">
        <v>71</v>
      </c>
      <c r="F154" s="35" t="n">
        <v>37</v>
      </c>
      <c r="G154" s="35" t="n">
        <f aca="false">W154*(1+$U$8)</f>
        <v>354.9438767225</v>
      </c>
      <c r="H154" s="35" t="n">
        <f aca="false">F154*G154</f>
        <v>13132.9234387325</v>
      </c>
      <c r="T154" s="34"/>
      <c r="W154" s="35" t="n">
        <v>273.033751325</v>
      </c>
      <c r="X154" s="35" t="n">
        <f aca="false">F154*W154</f>
        <v>10102.248799025</v>
      </c>
    </row>
    <row r="155" customFormat="false" ht="57.45" hidden="false" customHeight="false" outlineLevel="0" collapsed="false">
      <c r="B155" s="44" t="s">
        <v>400</v>
      </c>
      <c r="C155" s="45" t="s">
        <v>398</v>
      </c>
      <c r="D155" s="46" t="s">
        <v>401</v>
      </c>
      <c r="E155" s="45" t="s">
        <v>71</v>
      </c>
      <c r="F155" s="35" t="n">
        <v>22</v>
      </c>
      <c r="G155" s="35" t="n">
        <f aca="false">W155*(1+$U$8)</f>
        <v>729.5547367225</v>
      </c>
      <c r="H155" s="35" t="n">
        <f aca="false">F155*G155</f>
        <v>16050.204207895</v>
      </c>
      <c r="T155" s="34"/>
      <c r="W155" s="35" t="n">
        <v>561.195951325</v>
      </c>
      <c r="X155" s="35" t="n">
        <f aca="false">F155*W155</f>
        <v>12346.31092915</v>
      </c>
    </row>
    <row r="156" customFormat="false" ht="57.45" hidden="false" customHeight="false" outlineLevel="0" collapsed="false">
      <c r="B156" s="44" t="s">
        <v>402</v>
      </c>
      <c r="C156" s="45" t="s">
        <v>403</v>
      </c>
      <c r="D156" s="46" t="s">
        <v>404</v>
      </c>
      <c r="E156" s="45" t="s">
        <v>71</v>
      </c>
      <c r="F156" s="35" t="n">
        <v>2</v>
      </c>
      <c r="G156" s="35" t="n">
        <f aca="false">W156*(1+$U$8)</f>
        <v>490.279717785</v>
      </c>
      <c r="H156" s="35" t="n">
        <f aca="false">F156*G156</f>
        <v>980.55943557</v>
      </c>
      <c r="T156" s="34"/>
      <c r="W156" s="35" t="n">
        <v>377.13824445</v>
      </c>
      <c r="X156" s="35" t="n">
        <f aca="false">F156*W156</f>
        <v>754.2764889</v>
      </c>
    </row>
    <row r="157" customFormat="false" ht="57.45" hidden="false" customHeight="false" outlineLevel="0" collapsed="false">
      <c r="B157" s="44" t="s">
        <v>405</v>
      </c>
      <c r="C157" s="45" t="s">
        <v>403</v>
      </c>
      <c r="D157" s="46" t="s">
        <v>406</v>
      </c>
      <c r="E157" s="45" t="s">
        <v>71</v>
      </c>
      <c r="F157" s="35" t="n">
        <v>2</v>
      </c>
      <c r="G157" s="35" t="n">
        <f aca="false">W157*(1+$U$8)</f>
        <v>599.231937785</v>
      </c>
      <c r="H157" s="35" t="n">
        <f aca="false">F157*G157</f>
        <v>1198.46387557</v>
      </c>
      <c r="T157" s="34"/>
      <c r="W157" s="35" t="n">
        <v>460.94764445</v>
      </c>
      <c r="X157" s="35" t="n">
        <f aca="false">F157*W157</f>
        <v>921.8952889</v>
      </c>
    </row>
    <row r="158" customFormat="false" ht="75" hidden="false" customHeight="false" outlineLevel="0" collapsed="false">
      <c r="B158" s="44" t="s">
        <v>407</v>
      </c>
      <c r="C158" s="45" t="s">
        <v>408</v>
      </c>
      <c r="D158" s="46" t="s">
        <v>409</v>
      </c>
      <c r="E158" s="45" t="s">
        <v>71</v>
      </c>
      <c r="F158" s="35" t="n">
        <v>31</v>
      </c>
      <c r="G158" s="35" t="n">
        <f aca="false">W158*(1+$U$8)</f>
        <v>908.8250084225</v>
      </c>
      <c r="H158" s="35" t="n">
        <f aca="false">F158*G158</f>
        <v>28173.5752610975</v>
      </c>
      <c r="T158" s="34"/>
      <c r="W158" s="35" t="n">
        <v>699.096160325</v>
      </c>
      <c r="X158" s="35" t="n">
        <f aca="false">F158*W158</f>
        <v>21671.980970075</v>
      </c>
    </row>
    <row r="159" customFormat="false" ht="75" hidden="false" customHeight="false" outlineLevel="0" collapsed="false">
      <c r="B159" s="44" t="s">
        <v>410</v>
      </c>
      <c r="C159" s="45" t="s">
        <v>408</v>
      </c>
      <c r="D159" s="46" t="s">
        <v>411</v>
      </c>
      <c r="E159" s="45" t="s">
        <v>71</v>
      </c>
      <c r="F159" s="35" t="n">
        <v>1</v>
      </c>
      <c r="G159" s="35" t="n">
        <f aca="false">W159*(1+$U$8)</f>
        <v>1214.7805284225</v>
      </c>
      <c r="H159" s="35" t="n">
        <f aca="false">F159*G159</f>
        <v>1214.7805284225</v>
      </c>
      <c r="T159" s="34"/>
      <c r="W159" s="35" t="n">
        <v>934.446560325</v>
      </c>
      <c r="X159" s="35" t="n">
        <f aca="false">F159*W159</f>
        <v>934.446560325</v>
      </c>
    </row>
    <row r="160" customFormat="false" ht="15" hidden="false" customHeight="false" outlineLevel="0" collapsed="false">
      <c r="B160" s="47" t="s">
        <v>412</v>
      </c>
      <c r="C160" s="50"/>
      <c r="D160" s="49" t="s">
        <v>413</v>
      </c>
      <c r="E160" s="45"/>
      <c r="F160" s="35"/>
      <c r="G160" s="35"/>
      <c r="H160" s="35"/>
      <c r="T160" s="34"/>
      <c r="W160" s="35"/>
      <c r="X160" s="35"/>
    </row>
    <row r="161" customFormat="false" ht="68.65" hidden="false" customHeight="false" outlineLevel="0" collapsed="false">
      <c r="B161" s="44" t="s">
        <v>414</v>
      </c>
      <c r="C161" s="45" t="s">
        <v>415</v>
      </c>
      <c r="D161" s="46" t="s">
        <v>416</v>
      </c>
      <c r="E161" s="45" t="s">
        <v>71</v>
      </c>
      <c r="F161" s="35" t="n">
        <v>1</v>
      </c>
      <c r="G161" s="35" t="n">
        <f aca="false">W161*(1+$U$8)</f>
        <v>1148.60145405553</v>
      </c>
      <c r="H161" s="35" t="n">
        <f aca="false">F161*G161</f>
        <v>1148.60145405553</v>
      </c>
      <c r="T161" s="34"/>
      <c r="W161" s="35" t="n">
        <v>883.539580042717</v>
      </c>
      <c r="X161" s="35" t="n">
        <f aca="false">F161*W161</f>
        <v>883.539580042717</v>
      </c>
    </row>
    <row r="162" customFormat="false" ht="68.65" hidden="false" customHeight="false" outlineLevel="0" collapsed="false">
      <c r="B162" s="44" t="s">
        <v>417</v>
      </c>
      <c r="C162" s="45" t="s">
        <v>415</v>
      </c>
      <c r="D162" s="46" t="s">
        <v>418</v>
      </c>
      <c r="E162" s="45" t="s">
        <v>71</v>
      </c>
      <c r="F162" s="35" t="n">
        <v>1</v>
      </c>
      <c r="G162" s="35" t="n">
        <f aca="false">W162*(1+$U$8)</f>
        <v>1669.43343519901</v>
      </c>
      <c r="H162" s="35" t="n">
        <f aca="false">F162*G162</f>
        <v>1669.43343519901</v>
      </c>
      <c r="T162" s="34"/>
      <c r="W162" s="35" t="n">
        <v>1284.1795655377</v>
      </c>
      <c r="X162" s="35" t="n">
        <f aca="false">F162*W162</f>
        <v>1284.1795655377</v>
      </c>
    </row>
    <row r="163" customFormat="false" ht="79.85" hidden="false" customHeight="false" outlineLevel="0" collapsed="false">
      <c r="B163" s="44" t="s">
        <v>419</v>
      </c>
      <c r="C163" s="45" t="s">
        <v>415</v>
      </c>
      <c r="D163" s="46" t="s">
        <v>420</v>
      </c>
      <c r="E163" s="45" t="s">
        <v>71</v>
      </c>
      <c r="F163" s="35" t="n">
        <v>1</v>
      </c>
      <c r="G163" s="35" t="n">
        <f aca="false">W163*(1+$U$8)</f>
        <v>400.056907120678</v>
      </c>
      <c r="H163" s="35" t="n">
        <f aca="false">F163*G163</f>
        <v>400.056907120678</v>
      </c>
      <c r="T163" s="34"/>
      <c r="W163" s="35" t="n">
        <v>307.736082400522</v>
      </c>
      <c r="X163" s="35" t="n">
        <f aca="false">F163*W163</f>
        <v>307.736082400522</v>
      </c>
    </row>
    <row r="164" customFormat="false" ht="79.85" hidden="false" customHeight="false" outlineLevel="0" collapsed="false">
      <c r="B164" s="44" t="s">
        <v>421</v>
      </c>
      <c r="C164" s="45" t="s">
        <v>415</v>
      </c>
      <c r="D164" s="46" t="s">
        <v>422</v>
      </c>
      <c r="E164" s="45" t="s">
        <v>71</v>
      </c>
      <c r="F164" s="35" t="n">
        <v>9</v>
      </c>
      <c r="G164" s="35" t="n">
        <f aca="false">W164*(1+$U$8)</f>
        <v>324.391498451962</v>
      </c>
      <c r="H164" s="35" t="n">
        <f aca="false">F164*G164</f>
        <v>2919.52348606765</v>
      </c>
      <c r="T164" s="34"/>
      <c r="W164" s="35" t="n">
        <v>249.531921886124</v>
      </c>
      <c r="X164" s="35" t="n">
        <f aca="false">F164*W164</f>
        <v>2245.78729697512</v>
      </c>
    </row>
    <row r="165" customFormat="false" ht="79.85" hidden="false" customHeight="false" outlineLevel="0" collapsed="false">
      <c r="B165" s="44" t="s">
        <v>423</v>
      </c>
      <c r="C165" s="45" t="s">
        <v>415</v>
      </c>
      <c r="D165" s="46" t="s">
        <v>424</v>
      </c>
      <c r="E165" s="45" t="s">
        <v>71</v>
      </c>
      <c r="F165" s="35" t="n">
        <v>2</v>
      </c>
      <c r="G165" s="35" t="n">
        <f aca="false">W165*(1+$U$8)</f>
        <v>441.844296594315</v>
      </c>
      <c r="H165" s="35" t="n">
        <f aca="false">F165*G165</f>
        <v>883.68859318863</v>
      </c>
      <c r="T165" s="34"/>
      <c r="W165" s="35" t="n">
        <v>339.880228149473</v>
      </c>
      <c r="X165" s="35" t="n">
        <f aca="false">F165*W165</f>
        <v>679.760456298946</v>
      </c>
    </row>
    <row r="166" customFormat="false" ht="79.85" hidden="false" customHeight="false" outlineLevel="0" collapsed="false">
      <c r="B166" s="44" t="s">
        <v>425</v>
      </c>
      <c r="C166" s="45" t="s">
        <v>415</v>
      </c>
      <c r="D166" s="46" t="s">
        <v>426</v>
      </c>
      <c r="E166" s="45" t="s">
        <v>71</v>
      </c>
      <c r="F166" s="35" t="n">
        <v>3</v>
      </c>
      <c r="G166" s="35" t="n">
        <f aca="false">W166*(1+$U$8)</f>
        <v>325.555502621206</v>
      </c>
      <c r="H166" s="35" t="n">
        <f aca="false">F166*G166</f>
        <v>976.666507863617</v>
      </c>
      <c r="T166" s="34"/>
      <c r="W166" s="35" t="n">
        <v>250.42730970862</v>
      </c>
      <c r="X166" s="35" t="n">
        <f aca="false">F166*W166</f>
        <v>751.281929125859</v>
      </c>
    </row>
    <row r="167" customFormat="false" ht="79.85" hidden="false" customHeight="false" outlineLevel="0" collapsed="false">
      <c r="B167" s="44" t="s">
        <v>427</v>
      </c>
      <c r="C167" s="45" t="s">
        <v>415</v>
      </c>
      <c r="D167" s="46" t="s">
        <v>428</v>
      </c>
      <c r="E167" s="45" t="s">
        <v>71</v>
      </c>
      <c r="F167" s="35" t="n">
        <v>19</v>
      </c>
      <c r="G167" s="35" t="n">
        <f aca="false">W167*(1+$U$8)</f>
        <v>670.783901403395</v>
      </c>
      <c r="H167" s="35" t="n">
        <f aca="false">F167*G167</f>
        <v>12744.8941266645</v>
      </c>
      <c r="T167" s="34"/>
      <c r="W167" s="35" t="n">
        <v>515.98761646415</v>
      </c>
      <c r="X167" s="35" t="n">
        <f aca="false">F167*W167</f>
        <v>9803.76471281886</v>
      </c>
    </row>
    <row r="168" customFormat="false" ht="120" hidden="false" customHeight="false" outlineLevel="0" collapsed="false">
      <c r="B168" s="44" t="s">
        <v>429</v>
      </c>
      <c r="C168" s="45" t="s">
        <v>415</v>
      </c>
      <c r="D168" s="46" t="s">
        <v>430</v>
      </c>
      <c r="E168" s="45" t="s">
        <v>71</v>
      </c>
      <c r="F168" s="35" t="n">
        <v>5</v>
      </c>
      <c r="G168" s="35" t="n">
        <f aca="false">W168*(1+$U$8)</f>
        <v>324.391498451962</v>
      </c>
      <c r="H168" s="35" t="n">
        <f aca="false">F168*G168</f>
        <v>1621.95749225981</v>
      </c>
      <c r="T168" s="34"/>
      <c r="W168" s="35" t="n">
        <v>249.531921886124</v>
      </c>
      <c r="X168" s="35" t="n">
        <f aca="false">F168*W168</f>
        <v>1247.65960943062</v>
      </c>
    </row>
    <row r="169" customFormat="false" ht="79.85" hidden="false" customHeight="false" outlineLevel="0" collapsed="false">
      <c r="B169" s="44" t="s">
        <v>431</v>
      </c>
      <c r="C169" s="45" t="s">
        <v>415</v>
      </c>
      <c r="D169" s="46" t="s">
        <v>432</v>
      </c>
      <c r="E169" s="45" t="s">
        <v>71</v>
      </c>
      <c r="F169" s="35" t="n">
        <v>1</v>
      </c>
      <c r="G169" s="35" t="n">
        <f aca="false">W169*(1+$U$8)</f>
        <v>324.391498451962</v>
      </c>
      <c r="H169" s="35" t="n">
        <f aca="false">F169*G169</f>
        <v>324.391498451962</v>
      </c>
      <c r="T169" s="34"/>
      <c r="W169" s="35" t="n">
        <v>249.531921886124</v>
      </c>
      <c r="X169" s="35" t="n">
        <f aca="false">F169*W169</f>
        <v>249.531921886124</v>
      </c>
    </row>
    <row r="170" customFormat="false" ht="79.85" hidden="false" customHeight="false" outlineLevel="0" collapsed="false">
      <c r="B170" s="44" t="s">
        <v>433</v>
      </c>
      <c r="C170" s="45" t="s">
        <v>415</v>
      </c>
      <c r="D170" s="46" t="s">
        <v>434</v>
      </c>
      <c r="E170" s="45" t="s">
        <v>71</v>
      </c>
      <c r="F170" s="35" t="n">
        <v>1</v>
      </c>
      <c r="G170" s="35" t="n">
        <f aca="false">W170*(1+$U$8)</f>
        <v>324.391498451962</v>
      </c>
      <c r="H170" s="35" t="n">
        <f aca="false">F170*G170</f>
        <v>324.391498451962</v>
      </c>
      <c r="T170" s="34"/>
      <c r="W170" s="35" t="n">
        <v>249.531921886124</v>
      </c>
      <c r="X170" s="35" t="n">
        <f aca="false">F170*W170</f>
        <v>249.531921886124</v>
      </c>
    </row>
    <row r="171" customFormat="false" ht="79.85" hidden="false" customHeight="false" outlineLevel="0" collapsed="false">
      <c r="B171" s="44" t="s">
        <v>435</v>
      </c>
      <c r="C171" s="45" t="s">
        <v>415</v>
      </c>
      <c r="D171" s="46" t="s">
        <v>436</v>
      </c>
      <c r="E171" s="45" t="s">
        <v>71</v>
      </c>
      <c r="F171" s="35" t="n">
        <v>1</v>
      </c>
      <c r="G171" s="35" t="n">
        <f aca="false">W171*(1+$U$8)</f>
        <v>540.402437275452</v>
      </c>
      <c r="H171" s="35" t="n">
        <f aca="false">F171*G171</f>
        <v>540.402437275452</v>
      </c>
      <c r="T171" s="34"/>
      <c r="W171" s="35" t="n">
        <v>415.694182519579</v>
      </c>
      <c r="X171" s="35" t="n">
        <f aca="false">F171*W171</f>
        <v>415.694182519579</v>
      </c>
    </row>
    <row r="172" customFormat="false" ht="15" hidden="false" customHeight="false" outlineLevel="0" collapsed="false">
      <c r="B172" s="47" t="s">
        <v>437</v>
      </c>
      <c r="C172" s="50"/>
      <c r="D172" s="49" t="s">
        <v>438</v>
      </c>
      <c r="E172" s="45"/>
      <c r="F172" s="35"/>
      <c r="G172" s="35"/>
      <c r="H172" s="35"/>
      <c r="T172" s="34"/>
      <c r="W172" s="35"/>
      <c r="X172" s="35"/>
    </row>
    <row r="173" customFormat="false" ht="23.85" hidden="false" customHeight="false" outlineLevel="0" collapsed="false">
      <c r="B173" s="44" t="s">
        <v>439</v>
      </c>
      <c r="C173" s="45" t="s">
        <v>440</v>
      </c>
      <c r="D173" s="46" t="s">
        <v>441</v>
      </c>
      <c r="E173" s="45" t="s">
        <v>71</v>
      </c>
      <c r="F173" s="35" t="n">
        <v>1</v>
      </c>
      <c r="G173" s="35" t="n">
        <f aca="false">W173*(1+$U$8)</f>
        <v>859.3102445525</v>
      </c>
      <c r="H173" s="35" t="n">
        <f aca="false">F173*G173</f>
        <v>859.3102445525</v>
      </c>
      <c r="T173" s="34"/>
      <c r="W173" s="35" t="n">
        <v>661.007880425</v>
      </c>
      <c r="X173" s="35" t="n">
        <f aca="false">F173*W173</f>
        <v>661.007880425</v>
      </c>
    </row>
    <row r="174" customFormat="false" ht="23.85" hidden="false" customHeight="false" outlineLevel="0" collapsed="false">
      <c r="B174" s="44" t="s">
        <v>442</v>
      </c>
      <c r="C174" s="45" t="s">
        <v>440</v>
      </c>
      <c r="D174" s="46" t="s">
        <v>443</v>
      </c>
      <c r="E174" s="45" t="s">
        <v>71</v>
      </c>
      <c r="F174" s="35" t="n">
        <v>62</v>
      </c>
      <c r="G174" s="35" t="n">
        <f aca="false">W174*(1+$U$8)</f>
        <v>187.1712445525</v>
      </c>
      <c r="H174" s="35" t="n">
        <f aca="false">F174*G174</f>
        <v>11604.617162255</v>
      </c>
      <c r="T174" s="34"/>
      <c r="W174" s="35" t="n">
        <v>143.977880425</v>
      </c>
      <c r="X174" s="35" t="n">
        <f aca="false">F174*W174</f>
        <v>8926.62858635</v>
      </c>
    </row>
    <row r="175" customFormat="false" ht="23.85" hidden="false" customHeight="false" outlineLevel="0" collapsed="false">
      <c r="B175" s="44" t="s">
        <v>444</v>
      </c>
      <c r="C175" s="45" t="s">
        <v>440</v>
      </c>
      <c r="D175" s="46" t="s">
        <v>445</v>
      </c>
      <c r="E175" s="45" t="s">
        <v>71</v>
      </c>
      <c r="F175" s="35" t="n">
        <v>2</v>
      </c>
      <c r="G175" s="35" t="n">
        <f aca="false">W175*(1+$U$8)</f>
        <v>735.6282445525</v>
      </c>
      <c r="H175" s="35" t="n">
        <f aca="false">F175*G175</f>
        <v>1471.256489105</v>
      </c>
      <c r="T175" s="34"/>
      <c r="W175" s="35" t="n">
        <v>565.867880425</v>
      </c>
      <c r="X175" s="35" t="n">
        <f aca="false">F175*W175</f>
        <v>1131.73576085</v>
      </c>
    </row>
    <row r="176" customFormat="false" ht="23.85" hidden="false" customHeight="false" outlineLevel="0" collapsed="false">
      <c r="B176" s="44" t="s">
        <v>446</v>
      </c>
      <c r="C176" s="45" t="s">
        <v>440</v>
      </c>
      <c r="D176" s="46" t="s">
        <v>447</v>
      </c>
      <c r="E176" s="45" t="s">
        <v>71</v>
      </c>
      <c r="F176" s="35" t="n">
        <v>1</v>
      </c>
      <c r="G176" s="35" t="n">
        <f aca="false">W176*(1+$U$8)</f>
        <v>449.6282445525</v>
      </c>
      <c r="H176" s="35" t="n">
        <f aca="false">F176*G176</f>
        <v>449.6282445525</v>
      </c>
      <c r="T176" s="34"/>
      <c r="W176" s="35" t="n">
        <v>345.867880425</v>
      </c>
      <c r="X176" s="35" t="n">
        <f aca="false">F176*W176</f>
        <v>345.867880425</v>
      </c>
    </row>
    <row r="177" customFormat="false" ht="23.85" hidden="false" customHeight="false" outlineLevel="0" collapsed="false">
      <c r="B177" s="44" t="s">
        <v>448</v>
      </c>
      <c r="C177" s="45" t="s">
        <v>440</v>
      </c>
      <c r="D177" s="46" t="s">
        <v>449</v>
      </c>
      <c r="E177" s="45" t="s">
        <v>71</v>
      </c>
      <c r="F177" s="35" t="n">
        <v>1</v>
      </c>
      <c r="G177" s="35" t="n">
        <f aca="false">W177*(1+$U$8)</f>
        <v>4012.669129105</v>
      </c>
      <c r="H177" s="35" t="n">
        <f aca="false">F177*G177</f>
        <v>4012.669129105</v>
      </c>
      <c r="T177" s="34"/>
      <c r="W177" s="35" t="n">
        <v>3086.66856085</v>
      </c>
      <c r="X177" s="35" t="n">
        <f aca="false">F177*W177</f>
        <v>3086.66856085</v>
      </c>
    </row>
    <row r="178" customFormat="false" ht="45" hidden="false" customHeight="false" outlineLevel="0" collapsed="false">
      <c r="B178" s="44" t="s">
        <v>450</v>
      </c>
      <c r="C178" s="45" t="s">
        <v>451</v>
      </c>
      <c r="D178" s="46" t="s">
        <v>452</v>
      </c>
      <c r="E178" s="45" t="s">
        <v>71</v>
      </c>
      <c r="F178" s="35" t="n">
        <v>63</v>
      </c>
      <c r="G178" s="35" t="n">
        <f aca="false">W178*(1+$U$8)</f>
        <v>171.769</v>
      </c>
      <c r="H178" s="35" t="n">
        <f aca="false">F178*G178</f>
        <v>10821.447</v>
      </c>
      <c r="T178" s="34"/>
      <c r="W178" s="35" t="n">
        <v>132.13</v>
      </c>
      <c r="X178" s="35" t="n">
        <f aca="false">F178*W178</f>
        <v>8324.19</v>
      </c>
    </row>
    <row r="179" customFormat="false" ht="75" hidden="false" customHeight="false" outlineLevel="0" collapsed="false">
      <c r="B179" s="44" t="s">
        <v>453</v>
      </c>
      <c r="C179" s="45" t="s">
        <v>454</v>
      </c>
      <c r="D179" s="46" t="s">
        <v>455</v>
      </c>
      <c r="E179" s="45" t="s">
        <v>71</v>
      </c>
      <c r="F179" s="35" t="n">
        <v>29</v>
      </c>
      <c r="G179" s="35" t="n">
        <f aca="false">W179*(1+$U$8)</f>
        <v>1185.375049105</v>
      </c>
      <c r="H179" s="35" t="n">
        <f aca="false">F179*G179</f>
        <v>34375.876424045</v>
      </c>
      <c r="T179" s="34"/>
      <c r="W179" s="35" t="n">
        <v>911.82696085</v>
      </c>
      <c r="X179" s="35" t="n">
        <f aca="false">F179*W179</f>
        <v>26442.98186465</v>
      </c>
    </row>
    <row r="180" customFormat="false" ht="23.85" hidden="false" customHeight="false" outlineLevel="0" collapsed="false">
      <c r="B180" s="44" t="s">
        <v>456</v>
      </c>
      <c r="C180" s="45" t="s">
        <v>457</v>
      </c>
      <c r="D180" s="46" t="s">
        <v>458</v>
      </c>
      <c r="E180" s="45" t="s">
        <v>71</v>
      </c>
      <c r="F180" s="35" t="n">
        <v>29</v>
      </c>
      <c r="G180" s="35" t="n">
        <f aca="false">W180*(1+$U$8)</f>
        <v>440.072200425</v>
      </c>
      <c r="H180" s="35" t="n">
        <f aca="false">F180*G180</f>
        <v>12762.093812325</v>
      </c>
      <c r="T180" s="34"/>
      <c r="W180" s="35" t="n">
        <v>338.51707725</v>
      </c>
      <c r="X180" s="35" t="n">
        <f aca="false">F180*W180</f>
        <v>9816.99524025</v>
      </c>
    </row>
    <row r="181" customFormat="false" ht="23.85" hidden="false" customHeight="false" outlineLevel="0" collapsed="false">
      <c r="B181" s="44" t="s">
        <v>459</v>
      </c>
      <c r="C181" s="45" t="s">
        <v>460</v>
      </c>
      <c r="D181" s="46" t="s">
        <v>461</v>
      </c>
      <c r="E181" s="45" t="s">
        <v>71</v>
      </c>
      <c r="F181" s="35" t="n">
        <v>32</v>
      </c>
      <c r="G181" s="35" t="n">
        <f aca="false">W181*(1+$U$8)</f>
        <v>313.188040425</v>
      </c>
      <c r="H181" s="35" t="n">
        <f aca="false">F181*G181</f>
        <v>10022.0172936</v>
      </c>
      <c r="T181" s="34"/>
      <c r="W181" s="35" t="n">
        <v>240.91387725</v>
      </c>
      <c r="X181" s="35" t="n">
        <f aca="false">F181*W181</f>
        <v>7709.244072</v>
      </c>
    </row>
    <row r="182" customFormat="false" ht="15" hidden="false" customHeight="false" outlineLevel="0" collapsed="false">
      <c r="B182" s="47" t="s">
        <v>462</v>
      </c>
      <c r="C182" s="50"/>
      <c r="D182" s="49" t="s">
        <v>463</v>
      </c>
      <c r="E182" s="45"/>
      <c r="F182" s="35"/>
      <c r="G182" s="35"/>
      <c r="H182" s="35"/>
      <c r="T182" s="34"/>
      <c r="W182" s="35"/>
      <c r="X182" s="35"/>
    </row>
    <row r="183" customFormat="false" ht="46.25" hidden="false" customHeight="false" outlineLevel="0" collapsed="false">
      <c r="B183" s="44" t="s">
        <v>464</v>
      </c>
      <c r="C183" s="45" t="s">
        <v>465</v>
      </c>
      <c r="D183" s="46" t="s">
        <v>466</v>
      </c>
      <c r="E183" s="45" t="s">
        <v>71</v>
      </c>
      <c r="F183" s="35" t="n">
        <v>1</v>
      </c>
      <c r="G183" s="35" t="n">
        <f aca="false">W183*(1+$U$8)</f>
        <v>6888.723322975</v>
      </c>
      <c r="H183" s="35" t="n">
        <f aca="false">F183*G183</f>
        <v>6888.723322975</v>
      </c>
      <c r="T183" s="34"/>
      <c r="W183" s="35" t="n">
        <v>5299.01794075</v>
      </c>
      <c r="X183" s="35" t="n">
        <f aca="false">F183*W183</f>
        <v>5299.01794075</v>
      </c>
    </row>
    <row r="184" customFormat="false" ht="46.25" hidden="false" customHeight="false" outlineLevel="0" collapsed="false">
      <c r="B184" s="44" t="s">
        <v>467</v>
      </c>
      <c r="C184" s="45" t="s">
        <v>468</v>
      </c>
      <c r="D184" s="46" t="s">
        <v>469</v>
      </c>
      <c r="E184" s="45" t="s">
        <v>71</v>
      </c>
      <c r="F184" s="35" t="n">
        <v>1</v>
      </c>
      <c r="G184" s="35" t="n">
        <f aca="false">W184*(1+$U$8)</f>
        <v>2466.321</v>
      </c>
      <c r="H184" s="35" t="n">
        <f aca="false">F184*G184</f>
        <v>2466.321</v>
      </c>
      <c r="T184" s="34"/>
      <c r="W184" s="35" t="n">
        <v>1897.17</v>
      </c>
      <c r="X184" s="35" t="n">
        <f aca="false">F184*W184</f>
        <v>1897.17</v>
      </c>
    </row>
    <row r="185" customFormat="false" ht="45" hidden="false" customHeight="false" outlineLevel="0" collapsed="false">
      <c r="B185" s="44" t="s">
        <v>470</v>
      </c>
      <c r="C185" s="45" t="s">
        <v>471</v>
      </c>
      <c r="D185" s="46" t="s">
        <v>472</v>
      </c>
      <c r="E185" s="45" t="s">
        <v>71</v>
      </c>
      <c r="F185" s="35" t="n">
        <v>2</v>
      </c>
      <c r="G185" s="35" t="n">
        <f aca="false">W185*(1+$U$8)</f>
        <v>2097.68436085</v>
      </c>
      <c r="H185" s="35" t="n">
        <f aca="false">F185*G185</f>
        <v>4195.3687217</v>
      </c>
      <c r="T185" s="34"/>
      <c r="W185" s="35" t="n">
        <v>1613.6033545</v>
      </c>
      <c r="X185" s="35" t="n">
        <f aca="false">F185*W185</f>
        <v>3227.206709</v>
      </c>
    </row>
    <row r="186" customFormat="false" ht="46.25" hidden="false" customHeight="false" outlineLevel="0" collapsed="false">
      <c r="B186" s="44" t="s">
        <v>473</v>
      </c>
      <c r="C186" s="45" t="s">
        <v>474</v>
      </c>
      <c r="D186" s="46" t="s">
        <v>475</v>
      </c>
      <c r="E186" s="45" t="s">
        <v>71</v>
      </c>
      <c r="F186" s="35" t="n">
        <v>2</v>
      </c>
      <c r="G186" s="35" t="n">
        <f aca="false">W186*(1+$U$8)</f>
        <v>118.850182035</v>
      </c>
      <c r="H186" s="35" t="n">
        <f aca="false">F186*G186</f>
        <v>237.70036407</v>
      </c>
      <c r="T186" s="34"/>
      <c r="W186" s="35" t="n">
        <v>91.42321695</v>
      </c>
      <c r="X186" s="35" t="n">
        <f aca="false">F186*W186</f>
        <v>182.8464339</v>
      </c>
    </row>
    <row r="187" customFormat="false" ht="46.25" hidden="false" customHeight="false" outlineLevel="0" collapsed="false">
      <c r="B187" s="44" t="s">
        <v>476</v>
      </c>
      <c r="C187" s="45" t="s">
        <v>477</v>
      </c>
      <c r="D187" s="46" t="s">
        <v>478</v>
      </c>
      <c r="E187" s="45" t="s">
        <v>71</v>
      </c>
      <c r="F187" s="35" t="n">
        <v>31</v>
      </c>
      <c r="G187" s="35" t="n">
        <f aca="false">W187*(1+$U$8)</f>
        <v>151.350182035</v>
      </c>
      <c r="H187" s="35" t="n">
        <f aca="false">F187*G187</f>
        <v>4691.855643085</v>
      </c>
      <c r="T187" s="34"/>
      <c r="W187" s="35" t="n">
        <v>116.42321695</v>
      </c>
      <c r="X187" s="35" t="n">
        <f aca="false">F187*W187</f>
        <v>3609.11972545</v>
      </c>
    </row>
    <row r="188" customFormat="false" ht="46.25" hidden="false" customHeight="false" outlineLevel="0" collapsed="false">
      <c r="B188" s="44" t="s">
        <v>479</v>
      </c>
      <c r="C188" s="45" t="s">
        <v>480</v>
      </c>
      <c r="D188" s="46" t="s">
        <v>481</v>
      </c>
      <c r="E188" s="45" t="s">
        <v>71</v>
      </c>
      <c r="F188" s="35" t="n">
        <v>30</v>
      </c>
      <c r="G188" s="35" t="n">
        <f aca="false">W188*(1+$U$8)</f>
        <v>182.550182035</v>
      </c>
      <c r="H188" s="35" t="n">
        <f aca="false">F188*G188</f>
        <v>5476.50546105</v>
      </c>
      <c r="T188" s="34"/>
      <c r="W188" s="35" t="n">
        <v>140.42321695</v>
      </c>
      <c r="X188" s="35" t="n">
        <f aca="false">F188*W188</f>
        <v>4212.6965085</v>
      </c>
    </row>
    <row r="189" customFormat="false" ht="46.25" hidden="false" customHeight="false" outlineLevel="0" collapsed="false">
      <c r="B189" s="44" t="s">
        <v>482</v>
      </c>
      <c r="C189" s="45" t="s">
        <v>483</v>
      </c>
      <c r="D189" s="46" t="s">
        <v>484</v>
      </c>
      <c r="E189" s="45" t="s">
        <v>71</v>
      </c>
      <c r="F189" s="35" t="n">
        <v>29</v>
      </c>
      <c r="G189" s="35" t="n">
        <f aca="false">W189*(1+$U$8)</f>
        <v>286.550182035</v>
      </c>
      <c r="H189" s="35" t="n">
        <f aca="false">F189*G189</f>
        <v>8309.955279015</v>
      </c>
      <c r="T189" s="34"/>
      <c r="W189" s="35" t="n">
        <v>220.42321695</v>
      </c>
      <c r="X189" s="35" t="n">
        <f aca="false">F189*W189</f>
        <v>6392.27329155</v>
      </c>
    </row>
    <row r="190" customFormat="false" ht="13.8" hidden="false" customHeight="false" outlineLevel="0" collapsed="false">
      <c r="B190" s="25" t="s">
        <v>42</v>
      </c>
      <c r="C190" s="36"/>
      <c r="D190" s="27" t="s">
        <v>43</v>
      </c>
      <c r="E190" s="26"/>
      <c r="F190" s="29"/>
      <c r="G190" s="29"/>
      <c r="H190" s="30" t="n">
        <f aca="false">SUM(H191:H205)</f>
        <v>74855.595719385</v>
      </c>
      <c r="T190" s="34"/>
      <c r="W190" s="35"/>
      <c r="X190" s="35"/>
    </row>
    <row r="191" customFormat="false" ht="13.8" hidden="false" customHeight="false" outlineLevel="0" collapsed="false">
      <c r="B191" s="47" t="s">
        <v>485</v>
      </c>
      <c r="C191" s="50"/>
      <c r="D191" s="49" t="s">
        <v>486</v>
      </c>
      <c r="E191" s="60"/>
      <c r="F191" s="35"/>
      <c r="G191" s="35"/>
      <c r="H191" s="35"/>
      <c r="T191" s="34"/>
      <c r="W191" s="35"/>
      <c r="X191" s="35"/>
    </row>
    <row r="192" customFormat="false" ht="35.05" hidden="false" customHeight="false" outlineLevel="0" collapsed="false">
      <c r="B192" s="44" t="s">
        <v>487</v>
      </c>
      <c r="C192" s="45" t="s">
        <v>488</v>
      </c>
      <c r="D192" s="46" t="s">
        <v>489</v>
      </c>
      <c r="E192" s="45" t="s">
        <v>71</v>
      </c>
      <c r="F192" s="35" t="n">
        <v>98</v>
      </c>
      <c r="G192" s="35" t="n">
        <f aca="false">W192*(1+$U$8)</f>
        <v>32.786353821</v>
      </c>
      <c r="H192" s="35" t="n">
        <f aca="false">F192*G192</f>
        <v>3213.062674458</v>
      </c>
      <c r="T192" s="34"/>
      <c r="W192" s="35" t="n">
        <v>25.22027217</v>
      </c>
      <c r="X192" s="35" t="n">
        <f aca="false">F192*W192</f>
        <v>2471.58667266</v>
      </c>
    </row>
    <row r="193" customFormat="false" ht="35.05" hidden="false" customHeight="false" outlineLevel="0" collapsed="false">
      <c r="B193" s="44" t="s">
        <v>490</v>
      </c>
      <c r="C193" s="45" t="s">
        <v>491</v>
      </c>
      <c r="D193" s="46" t="s">
        <v>492</v>
      </c>
      <c r="E193" s="45" t="s">
        <v>71</v>
      </c>
      <c r="F193" s="35" t="n">
        <v>167</v>
      </c>
      <c r="G193" s="35" t="n">
        <f aca="false">W193*(1+$U$8)</f>
        <v>50.142571557</v>
      </c>
      <c r="H193" s="35" t="n">
        <f aca="false">F193*G193</f>
        <v>8373.809450019</v>
      </c>
      <c r="T193" s="34"/>
      <c r="W193" s="35" t="n">
        <v>38.57120889</v>
      </c>
      <c r="X193" s="35" t="n">
        <f aca="false">F193*W193</f>
        <v>6441.39188463</v>
      </c>
    </row>
    <row r="194" customFormat="false" ht="23.85" hidden="false" customHeight="false" outlineLevel="0" collapsed="false">
      <c r="B194" s="44" t="s">
        <v>493</v>
      </c>
      <c r="C194" s="45" t="s">
        <v>494</v>
      </c>
      <c r="D194" s="46" t="s">
        <v>495</v>
      </c>
      <c r="E194" s="45" t="s">
        <v>71</v>
      </c>
      <c r="F194" s="35" t="n">
        <v>58</v>
      </c>
      <c r="G194" s="35" t="n">
        <f aca="false">W194*(1+$U$8)</f>
        <v>37.791</v>
      </c>
      <c r="H194" s="35" t="n">
        <f aca="false">F194*G194</f>
        <v>2191.878</v>
      </c>
      <c r="T194" s="34"/>
      <c r="W194" s="35" t="n">
        <v>29.07</v>
      </c>
      <c r="X194" s="35" t="n">
        <f aca="false">F194*W194</f>
        <v>1686.06</v>
      </c>
    </row>
    <row r="195" customFormat="false" ht="23.85" hidden="false" customHeight="false" outlineLevel="0" collapsed="false">
      <c r="B195" s="44" t="s">
        <v>496</v>
      </c>
      <c r="C195" s="45" t="s">
        <v>497</v>
      </c>
      <c r="D195" s="46" t="s">
        <v>498</v>
      </c>
      <c r="E195" s="45" t="s">
        <v>71</v>
      </c>
      <c r="F195" s="35" t="n">
        <v>36</v>
      </c>
      <c r="G195" s="35" t="n">
        <f aca="false">W195*(1+$U$8)</f>
        <v>68.758925378</v>
      </c>
      <c r="H195" s="35" t="n">
        <f aca="false">F195*G195</f>
        <v>2475.321313608</v>
      </c>
      <c r="T195" s="34"/>
      <c r="W195" s="35" t="n">
        <v>52.89148106</v>
      </c>
      <c r="X195" s="35" t="n">
        <f aca="false">F195*W195</f>
        <v>1904.09331816</v>
      </c>
    </row>
    <row r="196" customFormat="false" ht="23.85" hidden="false" customHeight="false" outlineLevel="0" collapsed="false">
      <c r="B196" s="44" t="s">
        <v>499</v>
      </c>
      <c r="C196" s="45" t="s">
        <v>497</v>
      </c>
      <c r="D196" s="46" t="s">
        <v>500</v>
      </c>
      <c r="E196" s="45" t="s">
        <v>71</v>
      </c>
      <c r="F196" s="35" t="n">
        <v>40</v>
      </c>
      <c r="G196" s="35" t="n">
        <f aca="false">W196*(1+$U$8)</f>
        <v>96.703388067</v>
      </c>
      <c r="H196" s="35" t="n">
        <f aca="false">F196*G196</f>
        <v>3868.13552268</v>
      </c>
      <c r="T196" s="34"/>
      <c r="W196" s="35" t="n">
        <v>74.38722159</v>
      </c>
      <c r="X196" s="35" t="n">
        <f aca="false">F196*W196</f>
        <v>2975.4888636</v>
      </c>
    </row>
    <row r="197" customFormat="false" ht="23.85" hidden="false" customHeight="false" outlineLevel="0" collapsed="false">
      <c r="B197" s="44" t="s">
        <v>501</v>
      </c>
      <c r="C197" s="45" t="s">
        <v>502</v>
      </c>
      <c r="D197" s="46" t="s">
        <v>503</v>
      </c>
      <c r="E197" s="45" t="s">
        <v>71</v>
      </c>
      <c r="F197" s="35" t="n">
        <v>1</v>
      </c>
      <c r="G197" s="35" t="n">
        <f aca="false">W197*(1+$U$8)</f>
        <v>91.169</v>
      </c>
      <c r="H197" s="35" t="n">
        <f aca="false">F197*G197</f>
        <v>91.169</v>
      </c>
      <c r="T197" s="34"/>
      <c r="W197" s="35" t="n">
        <v>70.13</v>
      </c>
      <c r="X197" s="35" t="n">
        <f aca="false">F197*W197</f>
        <v>70.13</v>
      </c>
    </row>
    <row r="198" customFormat="false" ht="15" hidden="false" customHeight="false" outlineLevel="0" collapsed="false">
      <c r="B198" s="47" t="s">
        <v>504</v>
      </c>
      <c r="C198" s="45"/>
      <c r="D198" s="49" t="s">
        <v>505</v>
      </c>
      <c r="E198" s="45"/>
      <c r="F198" s="35"/>
      <c r="G198" s="35"/>
      <c r="H198" s="35"/>
      <c r="T198" s="34"/>
      <c r="W198" s="35"/>
      <c r="X198" s="35"/>
    </row>
    <row r="199" customFormat="false" ht="35.05" hidden="false" customHeight="false" outlineLevel="0" collapsed="false">
      <c r="B199" s="44" t="s">
        <v>506</v>
      </c>
      <c r="C199" s="45" t="s">
        <v>507</v>
      </c>
      <c r="D199" s="46" t="s">
        <v>508</v>
      </c>
      <c r="E199" s="45" t="s">
        <v>71</v>
      </c>
      <c r="F199" s="35" t="n">
        <v>3</v>
      </c>
      <c r="G199" s="35" t="n">
        <f aca="false">W199*(1+$U$8)</f>
        <v>137.88408868</v>
      </c>
      <c r="H199" s="35" t="n">
        <f aca="false">F199*G199</f>
        <v>413.65226604</v>
      </c>
      <c r="T199" s="34"/>
      <c r="W199" s="35" t="n">
        <v>106.0646836</v>
      </c>
      <c r="X199" s="35" t="n">
        <f aca="false">F199*W199</f>
        <v>318.1940508</v>
      </c>
    </row>
    <row r="200" customFormat="false" ht="35.05" hidden="false" customHeight="false" outlineLevel="0" collapsed="false">
      <c r="B200" s="44" t="s">
        <v>509</v>
      </c>
      <c r="C200" s="45" t="s">
        <v>507</v>
      </c>
      <c r="D200" s="46" t="s">
        <v>510</v>
      </c>
      <c r="E200" s="45" t="s">
        <v>71</v>
      </c>
      <c r="F200" s="35" t="n">
        <v>3</v>
      </c>
      <c r="G200" s="35" t="n">
        <f aca="false">W200*(1+$U$8)</f>
        <v>132.28108868</v>
      </c>
      <c r="H200" s="35" t="n">
        <f aca="false">F200*G200</f>
        <v>396.84326604</v>
      </c>
      <c r="T200" s="34"/>
      <c r="W200" s="35" t="n">
        <v>101.7546836</v>
      </c>
      <c r="X200" s="35" t="n">
        <f aca="false">F200*W200</f>
        <v>305.2640508</v>
      </c>
    </row>
    <row r="201" customFormat="false" ht="35.05" hidden="false" customHeight="false" outlineLevel="0" collapsed="false">
      <c r="B201" s="44" t="s">
        <v>511</v>
      </c>
      <c r="C201" s="45" t="s">
        <v>512</v>
      </c>
      <c r="D201" s="46" t="s">
        <v>513</v>
      </c>
      <c r="E201" s="45" t="s">
        <v>71</v>
      </c>
      <c r="F201" s="35" t="n">
        <v>96</v>
      </c>
      <c r="G201" s="35" t="n">
        <f aca="false">W201*(1+$U$8)</f>
        <v>161.89163302</v>
      </c>
      <c r="H201" s="35" t="n">
        <f aca="false">F201*G201</f>
        <v>15541.59676992</v>
      </c>
      <c r="T201" s="34"/>
      <c r="W201" s="35" t="n">
        <v>124.5320254</v>
      </c>
      <c r="X201" s="35" t="n">
        <f aca="false">F201*W201</f>
        <v>11955.0744384</v>
      </c>
    </row>
    <row r="202" customFormat="false" ht="35.05" hidden="false" customHeight="false" outlineLevel="0" collapsed="false">
      <c r="B202" s="44" t="s">
        <v>514</v>
      </c>
      <c r="C202" s="45" t="s">
        <v>515</v>
      </c>
      <c r="D202" s="46" t="s">
        <v>516</v>
      </c>
      <c r="E202" s="45" t="s">
        <v>71</v>
      </c>
      <c r="F202" s="35" t="n">
        <v>80</v>
      </c>
      <c r="G202" s="35" t="n">
        <f aca="false">W202*(1+$U$8)</f>
        <v>178.79163302</v>
      </c>
      <c r="H202" s="35" t="n">
        <f aca="false">F202*G202</f>
        <v>14303.3306416</v>
      </c>
      <c r="T202" s="34"/>
      <c r="W202" s="35" t="n">
        <v>137.5320254</v>
      </c>
      <c r="X202" s="35" t="n">
        <f aca="false">F202*W202</f>
        <v>11002.562032</v>
      </c>
    </row>
    <row r="203" customFormat="false" ht="35.05" hidden="false" customHeight="false" outlineLevel="0" collapsed="false">
      <c r="B203" s="44" t="s">
        <v>517</v>
      </c>
      <c r="C203" s="45" t="s">
        <v>518</v>
      </c>
      <c r="D203" s="46" t="s">
        <v>519</v>
      </c>
      <c r="E203" s="45" t="s">
        <v>71</v>
      </c>
      <c r="F203" s="35" t="n">
        <v>41</v>
      </c>
      <c r="G203" s="35" t="n">
        <f aca="false">W203*(1+$U$8)</f>
        <v>256.41463302</v>
      </c>
      <c r="H203" s="35" t="n">
        <f aca="false">F203*G203</f>
        <v>10512.99995382</v>
      </c>
      <c r="T203" s="34"/>
      <c r="W203" s="35" t="n">
        <v>197.2420254</v>
      </c>
      <c r="X203" s="35" t="n">
        <f aca="false">F203*W203</f>
        <v>8086.9230414</v>
      </c>
    </row>
    <row r="204" customFormat="false" ht="35.05" hidden="false" customHeight="false" outlineLevel="0" collapsed="false">
      <c r="B204" s="44" t="s">
        <v>520</v>
      </c>
      <c r="C204" s="45" t="s">
        <v>521</v>
      </c>
      <c r="D204" s="46" t="s">
        <v>522</v>
      </c>
      <c r="E204" s="45" t="s">
        <v>71</v>
      </c>
      <c r="F204" s="35" t="n">
        <v>2</v>
      </c>
      <c r="G204" s="35" t="n">
        <f aca="false">W204*(1+$U$8)</f>
        <v>412.34547302</v>
      </c>
      <c r="H204" s="35" t="n">
        <f aca="false">F204*G204</f>
        <v>824.69094604</v>
      </c>
      <c r="T204" s="34"/>
      <c r="W204" s="35" t="n">
        <v>317.1888254</v>
      </c>
      <c r="X204" s="35" t="n">
        <f aca="false">F204*W204</f>
        <v>634.3776508</v>
      </c>
    </row>
    <row r="205" customFormat="false" ht="35.05" hidden="false" customHeight="false" outlineLevel="0" collapsed="false">
      <c r="B205" s="44" t="s">
        <v>523</v>
      </c>
      <c r="C205" s="45" t="s">
        <v>521</v>
      </c>
      <c r="D205" s="46" t="s">
        <v>524</v>
      </c>
      <c r="E205" s="45" t="s">
        <v>71</v>
      </c>
      <c r="F205" s="35" t="n">
        <v>58</v>
      </c>
      <c r="G205" s="35" t="n">
        <f aca="false">W205*(1+$U$8)</f>
        <v>218.08803302</v>
      </c>
      <c r="H205" s="35" t="n">
        <f aca="false">F205*G205</f>
        <v>12649.10591516</v>
      </c>
      <c r="T205" s="34"/>
      <c r="W205" s="35" t="n">
        <v>167.7600254</v>
      </c>
      <c r="X205" s="35" t="n">
        <f aca="false">F205*W205</f>
        <v>9730.0814732</v>
      </c>
    </row>
    <row r="206" customFormat="false" ht="13.8" hidden="false" customHeight="false" outlineLevel="0" collapsed="false">
      <c r="B206" s="25" t="s">
        <v>44</v>
      </c>
      <c r="C206" s="36"/>
      <c r="D206" s="27" t="s">
        <v>45</v>
      </c>
      <c r="E206" s="26"/>
      <c r="F206" s="29"/>
      <c r="G206" s="29"/>
      <c r="H206" s="30" t="n">
        <f aca="false">SUM(H207:H217)</f>
        <v>239715.165079</v>
      </c>
      <c r="T206" s="34"/>
      <c r="W206" s="35"/>
      <c r="X206" s="35"/>
    </row>
    <row r="207" customFormat="false" ht="13.8" hidden="false" customHeight="false" outlineLevel="0" collapsed="false">
      <c r="B207" s="47" t="s">
        <v>525</v>
      </c>
      <c r="C207" s="45"/>
      <c r="D207" s="49" t="s">
        <v>526</v>
      </c>
      <c r="E207" s="45"/>
      <c r="F207" s="35"/>
      <c r="G207" s="35"/>
      <c r="H207" s="35"/>
      <c r="T207" s="34"/>
      <c r="W207" s="35"/>
      <c r="X207" s="35"/>
    </row>
    <row r="208" customFormat="false" ht="57.45" hidden="false" customHeight="false" outlineLevel="0" collapsed="false">
      <c r="B208" s="44" t="s">
        <v>527</v>
      </c>
      <c r="C208" s="45" t="s">
        <v>528</v>
      </c>
      <c r="D208" s="46" t="s">
        <v>529</v>
      </c>
      <c r="E208" s="45" t="s">
        <v>64</v>
      </c>
      <c r="F208" s="35" t="n">
        <v>1052.97</v>
      </c>
      <c r="G208" s="35" t="n">
        <f aca="false">W208*(1+$U$8)</f>
        <v>22.503</v>
      </c>
      <c r="H208" s="35" t="n">
        <f aca="false">F208*G208</f>
        <v>23694.98391</v>
      </c>
      <c r="T208" s="34"/>
      <c r="W208" s="35" t="n">
        <v>17.31</v>
      </c>
      <c r="X208" s="35" t="n">
        <f aca="false">F208*W208</f>
        <v>18226.9107</v>
      </c>
    </row>
    <row r="209" customFormat="false" ht="57.45" hidden="false" customHeight="false" outlineLevel="0" collapsed="false">
      <c r="B209" s="44" t="s">
        <v>530</v>
      </c>
      <c r="C209" s="45" t="s">
        <v>531</v>
      </c>
      <c r="D209" s="46" t="s">
        <v>532</v>
      </c>
      <c r="E209" s="45" t="s">
        <v>64</v>
      </c>
      <c r="F209" s="35" t="n">
        <v>3195.965</v>
      </c>
      <c r="G209" s="35" t="n">
        <f aca="false">W209*(1+$U$8)</f>
        <v>27.976</v>
      </c>
      <c r="H209" s="35" t="n">
        <f aca="false">F209*G209</f>
        <v>89410.31684</v>
      </c>
      <c r="T209" s="34"/>
      <c r="W209" s="35" t="n">
        <v>21.52</v>
      </c>
      <c r="X209" s="35" t="n">
        <f aca="false">F209*W209</f>
        <v>68777.1668</v>
      </c>
    </row>
    <row r="210" customFormat="false" ht="57.45" hidden="false" customHeight="false" outlineLevel="0" collapsed="false">
      <c r="B210" s="44" t="s">
        <v>533</v>
      </c>
      <c r="C210" s="45" t="s">
        <v>534</v>
      </c>
      <c r="D210" s="46" t="s">
        <v>535</v>
      </c>
      <c r="E210" s="45" t="s">
        <v>64</v>
      </c>
      <c r="F210" s="35" t="n">
        <v>1123.21</v>
      </c>
      <c r="G210" s="35" t="n">
        <f aca="false">W210*(1+$U$8)</f>
        <v>27.079</v>
      </c>
      <c r="H210" s="35" t="n">
        <f aca="false">F210*G210</f>
        <v>30415.40359</v>
      </c>
      <c r="T210" s="34"/>
      <c r="W210" s="35" t="n">
        <v>20.83</v>
      </c>
      <c r="X210" s="35" t="n">
        <f aca="false">F210*W210</f>
        <v>23396.4643</v>
      </c>
    </row>
    <row r="211" customFormat="false" ht="57.45" hidden="false" customHeight="false" outlineLevel="0" collapsed="false">
      <c r="B211" s="44" t="s">
        <v>536</v>
      </c>
      <c r="C211" s="45" t="s">
        <v>534</v>
      </c>
      <c r="D211" s="46" t="s">
        <v>537</v>
      </c>
      <c r="E211" s="45" t="s">
        <v>64</v>
      </c>
      <c r="F211" s="35" t="n">
        <v>3404.041</v>
      </c>
      <c r="G211" s="35" t="n">
        <f aca="false">W211*(1+$U$8)</f>
        <v>27.079</v>
      </c>
      <c r="H211" s="35" t="n">
        <f aca="false">F211*G211</f>
        <v>92178.026239</v>
      </c>
      <c r="T211" s="34"/>
      <c r="W211" s="35" t="n">
        <v>20.83</v>
      </c>
      <c r="X211" s="35" t="n">
        <f aca="false">F211*W211</f>
        <v>70906.17403</v>
      </c>
    </row>
    <row r="212" customFormat="false" ht="15" hidden="false" customHeight="false" outlineLevel="0" collapsed="false">
      <c r="B212" s="61" t="n">
        <v>1502</v>
      </c>
      <c r="C212" s="62"/>
      <c r="D212" s="63" t="s">
        <v>538</v>
      </c>
      <c r="E212" s="64"/>
      <c r="F212" s="41"/>
      <c r="G212" s="35"/>
      <c r="H212" s="35"/>
      <c r="T212" s="34"/>
      <c r="W212" s="41"/>
      <c r="X212" s="35"/>
    </row>
    <row r="213" customFormat="false" ht="60" hidden="false" customHeight="false" outlineLevel="0" collapsed="false">
      <c r="B213" s="65" t="n">
        <v>150201</v>
      </c>
      <c r="C213" s="64" t="s">
        <v>539</v>
      </c>
      <c r="D213" s="66" t="s">
        <v>540</v>
      </c>
      <c r="E213" s="64" t="s">
        <v>64</v>
      </c>
      <c r="F213" s="41" t="n">
        <v>18.9</v>
      </c>
      <c r="G213" s="35" t="n">
        <f aca="false">W213*(1+$U$8)</f>
        <v>59.631</v>
      </c>
      <c r="H213" s="35" t="n">
        <f aca="false">F213*G213</f>
        <v>1127.0259</v>
      </c>
      <c r="T213" s="34"/>
      <c r="W213" s="41" t="n">
        <v>45.87</v>
      </c>
      <c r="X213" s="35" t="n">
        <f aca="false">F213*W213</f>
        <v>866.943</v>
      </c>
    </row>
    <row r="214" customFormat="false" ht="15" hidden="false" customHeight="false" outlineLevel="0" collapsed="false">
      <c r="B214" s="61" t="n">
        <v>1503</v>
      </c>
      <c r="C214" s="62"/>
      <c r="D214" s="63" t="s">
        <v>541</v>
      </c>
      <c r="E214" s="64"/>
      <c r="F214" s="41"/>
      <c r="G214" s="35"/>
      <c r="H214" s="35"/>
      <c r="T214" s="34"/>
      <c r="W214" s="41"/>
      <c r="X214" s="35"/>
    </row>
    <row r="215" customFormat="false" ht="45" hidden="false" customHeight="false" outlineLevel="0" collapsed="false">
      <c r="B215" s="65" t="n">
        <v>150301</v>
      </c>
      <c r="C215" s="64" t="s">
        <v>542</v>
      </c>
      <c r="D215" s="66" t="s">
        <v>543</v>
      </c>
      <c r="E215" s="64" t="s">
        <v>78</v>
      </c>
      <c r="F215" s="41" t="n">
        <v>86</v>
      </c>
      <c r="G215" s="35" t="n">
        <f aca="false">W215*(1+$U$8)</f>
        <v>8.957</v>
      </c>
      <c r="H215" s="35" t="n">
        <f aca="false">F215*G215</f>
        <v>770.302</v>
      </c>
      <c r="T215" s="34"/>
      <c r="W215" s="41" t="n">
        <v>6.89</v>
      </c>
      <c r="X215" s="35" t="n">
        <f aca="false">F215*W215</f>
        <v>592.54</v>
      </c>
    </row>
    <row r="216" customFormat="false" ht="15" hidden="false" customHeight="false" outlineLevel="0" collapsed="false">
      <c r="B216" s="61" t="n">
        <v>1504</v>
      </c>
      <c r="C216" s="62"/>
      <c r="D216" s="63" t="s">
        <v>544</v>
      </c>
      <c r="E216" s="64"/>
      <c r="F216" s="41"/>
      <c r="G216" s="35"/>
      <c r="H216" s="35"/>
      <c r="T216" s="34"/>
      <c r="W216" s="41"/>
      <c r="X216" s="35"/>
    </row>
    <row r="217" customFormat="false" ht="30" hidden="false" customHeight="false" outlineLevel="0" collapsed="false">
      <c r="B217" s="65" t="n">
        <v>150401</v>
      </c>
      <c r="C217" s="64" t="s">
        <v>545</v>
      </c>
      <c r="D217" s="66" t="s">
        <v>546</v>
      </c>
      <c r="E217" s="64" t="s">
        <v>64</v>
      </c>
      <c r="F217" s="41" t="n">
        <v>82.12</v>
      </c>
      <c r="G217" s="35" t="n">
        <f aca="false">W217*(1+$U$8)</f>
        <v>25.805</v>
      </c>
      <c r="H217" s="35" t="n">
        <f aca="false">F217*G217</f>
        <v>2119.1066</v>
      </c>
      <c r="T217" s="34"/>
      <c r="W217" s="41" t="n">
        <v>19.85</v>
      </c>
      <c r="X217" s="35" t="n">
        <f aca="false">F217*W217</f>
        <v>1630.082</v>
      </c>
    </row>
    <row r="218" customFormat="false" ht="13.8" hidden="false" customHeight="false" outlineLevel="0" collapsed="false">
      <c r="B218" s="37" t="n">
        <v>16</v>
      </c>
      <c r="C218" s="38"/>
      <c r="D218" s="39" t="s">
        <v>46</v>
      </c>
      <c r="E218" s="67"/>
      <c r="F218" s="40"/>
      <c r="G218" s="29"/>
      <c r="H218" s="30" t="n">
        <f aca="false">SUM(H219)</f>
        <v>19657.17</v>
      </c>
      <c r="T218" s="34"/>
      <c r="W218" s="41"/>
      <c r="X218" s="35"/>
    </row>
    <row r="219" customFormat="false" ht="13.8" hidden="false" customHeight="false" outlineLevel="0" collapsed="false">
      <c r="B219" s="65" t="n">
        <v>1601</v>
      </c>
      <c r="C219" s="64" t="s">
        <v>547</v>
      </c>
      <c r="D219" s="66" t="s">
        <v>548</v>
      </c>
      <c r="E219" s="64" t="s">
        <v>64</v>
      </c>
      <c r="F219" s="41" t="n">
        <v>1585</v>
      </c>
      <c r="G219" s="35" t="n">
        <f aca="false">W219*(1+$U$8)</f>
        <v>12.402</v>
      </c>
      <c r="H219" s="35" t="n">
        <f aca="false">F219*G219</f>
        <v>19657.17</v>
      </c>
      <c r="T219" s="34"/>
      <c r="W219" s="41" t="n">
        <v>9.54</v>
      </c>
      <c r="X219" s="35" t="n">
        <f aca="false">F219*W219</f>
        <v>15120.9</v>
      </c>
    </row>
    <row r="220" customFormat="false" ht="13.8" hidden="false" customHeight="true" outlineLevel="0" collapsed="false">
      <c r="B220" s="42" t="s">
        <v>47</v>
      </c>
      <c r="C220" s="42"/>
      <c r="D220" s="42"/>
      <c r="E220" s="42"/>
      <c r="F220" s="42"/>
      <c r="G220" s="43" t="n">
        <f aca="false">H218+H206+H190+H152+H122+H97+H81+H71+H60+H56+H53+H39+H27+H25+H12+H8</f>
        <v>2938581.36864602</v>
      </c>
      <c r="H220" s="43"/>
    </row>
  </sheetData>
  <autoFilter ref="B8:T219"/>
  <mergeCells count="10">
    <mergeCell ref="B1:H1"/>
    <mergeCell ref="B2:H2"/>
    <mergeCell ref="B3:H3"/>
    <mergeCell ref="B4:F4"/>
    <mergeCell ref="G4:H4"/>
    <mergeCell ref="B5:F5"/>
    <mergeCell ref="G5:H5"/>
    <mergeCell ref="G6:H6"/>
    <mergeCell ref="B220:F220"/>
    <mergeCell ref="G220:H220"/>
  </mergeCells>
  <printOptions headings="false" gridLines="false" gridLinesSet="true" horizontalCentered="false" verticalCentered="false"/>
  <pageMargins left="0.309722222222222" right="0.186111111111111" top="0.7875" bottom="0.7875"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O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17" activeCellId="0" sqref="F17"/>
    </sheetView>
  </sheetViews>
  <sheetFormatPr defaultColWidth="8.6796875" defaultRowHeight="15" zeroHeight="false" outlineLevelRow="0" outlineLevelCol="0"/>
  <cols>
    <col collapsed="false" customWidth="true" hidden="false" outlineLevel="0" max="1" min="1" style="1" width="5.29"/>
    <col collapsed="false" customWidth="true" hidden="false" outlineLevel="0" max="2" min="2" style="3" width="38.57"/>
    <col collapsed="false" customWidth="true" hidden="false" outlineLevel="0" max="3" min="3" style="4" width="21"/>
    <col collapsed="false" customWidth="true" hidden="false" outlineLevel="0" max="4" min="4" style="4" width="5.86"/>
    <col collapsed="false" customWidth="true" hidden="false" outlineLevel="0" max="7" min="5" style="2" width="15"/>
    <col collapsed="false" customWidth="true" hidden="false" outlineLevel="0" max="11" min="8" style="2" width="16.71"/>
    <col collapsed="false" customWidth="true" hidden="false" outlineLevel="0" max="12" min="12" style="2" width="35.75"/>
    <col collapsed="false" customWidth="true" hidden="false" outlineLevel="0" max="13" min="13" style="5" width="9.14"/>
    <col collapsed="false" customWidth="true" hidden="false" outlineLevel="0" max="14" min="14" style="6" width="12.57"/>
    <col collapsed="false" customWidth="true" hidden="false" outlineLevel="0" max="15" min="15" style="6" width="12.29"/>
    <col collapsed="false" customWidth="true" hidden="false" outlineLevel="0" max="19" min="16" style="5" width="9.14"/>
    <col collapsed="false" customWidth="true" hidden="false" outlineLevel="0" max="230" min="230" style="5" width="9.57"/>
    <col collapsed="false" customWidth="true" hidden="false" outlineLevel="0" max="231" min="231" style="5" width="30"/>
    <col collapsed="false" customWidth="true" hidden="false" outlineLevel="0" max="232" min="232" style="5" width="48.29"/>
    <col collapsed="false" customWidth="true" hidden="false" outlineLevel="0" max="233" min="233" style="5" width="6.85"/>
    <col collapsed="false" customWidth="true" hidden="false" outlineLevel="0" max="234" min="234" style="5" width="11.57"/>
    <col collapsed="false" customWidth="true" hidden="false" outlineLevel="0" max="236" min="235" style="5" width="13.86"/>
    <col collapsed="false" customWidth="true" hidden="false" outlineLevel="0" max="237" min="237" style="5" width="12"/>
    <col collapsed="false" customWidth="true" hidden="false" outlineLevel="0" max="238" min="238" style="5" width="44.29"/>
    <col collapsed="false" customWidth="true" hidden="false" outlineLevel="0" max="239" min="239" style="5" width="26.57"/>
    <col collapsed="false" customWidth="true" hidden="false" outlineLevel="0" max="240" min="240" style="5" width="18"/>
    <col collapsed="false" customWidth="true" hidden="false" outlineLevel="0" max="242" min="242" style="5" width="10.57"/>
    <col collapsed="false" customWidth="true" hidden="false" outlineLevel="0" max="243" min="243" style="5" width="12.15"/>
    <col collapsed="false" customWidth="true" hidden="false" outlineLevel="0" max="245" min="245" style="5" width="11.14"/>
    <col collapsed="false" customWidth="true" hidden="false" outlineLevel="0" max="246" min="246" style="5" width="11.43"/>
    <col collapsed="false" customWidth="true" hidden="false" outlineLevel="0" max="247" min="247" style="5" width="13.71"/>
    <col collapsed="false" customWidth="true" hidden="false" outlineLevel="0" max="248" min="248" style="5" width="15.85"/>
    <col collapsed="false" customWidth="true" hidden="false" outlineLevel="0" max="486" min="486" style="5" width="9.57"/>
    <col collapsed="false" customWidth="true" hidden="false" outlineLevel="0" max="487" min="487" style="5" width="30"/>
    <col collapsed="false" customWidth="true" hidden="false" outlineLevel="0" max="488" min="488" style="5" width="48.29"/>
    <col collapsed="false" customWidth="true" hidden="false" outlineLevel="0" max="489" min="489" style="5" width="6.85"/>
    <col collapsed="false" customWidth="true" hidden="false" outlineLevel="0" max="490" min="490" style="5" width="11.57"/>
    <col collapsed="false" customWidth="true" hidden="false" outlineLevel="0" max="492" min="491" style="5" width="13.86"/>
    <col collapsed="false" customWidth="true" hidden="false" outlineLevel="0" max="493" min="493" style="5" width="12"/>
    <col collapsed="false" customWidth="true" hidden="false" outlineLevel="0" max="494" min="494" style="5" width="44.29"/>
    <col collapsed="false" customWidth="true" hidden="false" outlineLevel="0" max="495" min="495" style="5" width="26.57"/>
    <col collapsed="false" customWidth="true" hidden="false" outlineLevel="0" max="496" min="496" style="5" width="18"/>
    <col collapsed="false" customWidth="true" hidden="false" outlineLevel="0" max="498" min="498" style="5" width="10.57"/>
    <col collapsed="false" customWidth="true" hidden="false" outlineLevel="0" max="499" min="499" style="5" width="12.15"/>
    <col collapsed="false" customWidth="true" hidden="false" outlineLevel="0" max="501" min="501" style="5" width="11.14"/>
    <col collapsed="false" customWidth="true" hidden="false" outlineLevel="0" max="502" min="502" style="5" width="11.43"/>
    <col collapsed="false" customWidth="true" hidden="false" outlineLevel="0" max="503" min="503" style="5" width="13.71"/>
    <col collapsed="false" customWidth="true" hidden="false" outlineLevel="0" max="504" min="504" style="5" width="15.85"/>
    <col collapsed="false" customWidth="true" hidden="false" outlineLevel="0" max="742" min="742" style="5" width="9.57"/>
    <col collapsed="false" customWidth="true" hidden="false" outlineLevel="0" max="743" min="743" style="5" width="30"/>
    <col collapsed="false" customWidth="true" hidden="false" outlineLevel="0" max="744" min="744" style="5" width="48.29"/>
    <col collapsed="false" customWidth="true" hidden="false" outlineLevel="0" max="745" min="745" style="5" width="6.85"/>
    <col collapsed="false" customWidth="true" hidden="false" outlineLevel="0" max="746" min="746" style="5" width="11.57"/>
    <col collapsed="false" customWidth="true" hidden="false" outlineLevel="0" max="748" min="747" style="5" width="13.86"/>
    <col collapsed="false" customWidth="true" hidden="false" outlineLevel="0" max="749" min="749" style="5" width="12"/>
    <col collapsed="false" customWidth="true" hidden="false" outlineLevel="0" max="750" min="750" style="5" width="44.29"/>
    <col collapsed="false" customWidth="true" hidden="false" outlineLevel="0" max="751" min="751" style="5" width="26.57"/>
    <col collapsed="false" customWidth="true" hidden="false" outlineLevel="0" max="752" min="752" style="5" width="18"/>
    <col collapsed="false" customWidth="true" hidden="false" outlineLevel="0" max="754" min="754" style="5" width="10.57"/>
    <col collapsed="false" customWidth="true" hidden="false" outlineLevel="0" max="755" min="755" style="5" width="12.15"/>
    <col collapsed="false" customWidth="true" hidden="false" outlineLevel="0" max="757" min="757" style="5" width="11.14"/>
    <col collapsed="false" customWidth="true" hidden="false" outlineLevel="0" max="758" min="758" style="5" width="11.43"/>
    <col collapsed="false" customWidth="true" hidden="false" outlineLevel="0" max="759" min="759" style="5" width="13.71"/>
    <col collapsed="false" customWidth="true" hidden="false" outlineLevel="0" max="760" min="760" style="5" width="15.85"/>
    <col collapsed="false" customWidth="true" hidden="false" outlineLevel="0" max="998" min="998" style="5" width="9.57"/>
    <col collapsed="false" customWidth="true" hidden="false" outlineLevel="0" max="999" min="999" style="5" width="30"/>
    <col collapsed="false" customWidth="true" hidden="false" outlineLevel="0" max="1000" min="1000" style="5" width="48.29"/>
    <col collapsed="false" customWidth="true" hidden="false" outlineLevel="0" max="1001" min="1001" style="5" width="6.85"/>
    <col collapsed="false" customWidth="true" hidden="false" outlineLevel="0" max="1002" min="1002" style="5" width="11.57"/>
    <col collapsed="false" customWidth="true" hidden="false" outlineLevel="0" max="1004" min="1003" style="5" width="13.86"/>
    <col collapsed="false" customWidth="true" hidden="false" outlineLevel="0" max="1005" min="1005" style="5" width="12"/>
    <col collapsed="false" customWidth="true" hidden="false" outlineLevel="0" max="1006" min="1006" style="5" width="44.29"/>
    <col collapsed="false" customWidth="true" hidden="false" outlineLevel="0" max="1007" min="1007" style="5" width="26.57"/>
    <col collapsed="false" customWidth="true" hidden="false" outlineLevel="0" max="1008" min="1008" style="5" width="18"/>
    <col collapsed="false" customWidth="true" hidden="false" outlineLevel="0" max="1010" min="1010" style="5" width="10.57"/>
    <col collapsed="false" customWidth="true" hidden="false" outlineLevel="0" max="1011" min="1011" style="5" width="12.15"/>
    <col collapsed="false" customWidth="true" hidden="false" outlineLevel="0" max="1013" min="1013" style="5" width="11.14"/>
    <col collapsed="false" customWidth="true" hidden="false" outlineLevel="0" max="1014" min="1014" style="5" width="11.43"/>
    <col collapsed="false" customWidth="true" hidden="false" outlineLevel="0" max="1015" min="1015" style="5" width="13.71"/>
    <col collapsed="false" customWidth="true" hidden="false" outlineLevel="0" max="1016" min="1016" style="5" width="15.85"/>
    <col collapsed="false" customWidth="true" hidden="false" outlineLevel="0" max="1254" min="1254" style="5" width="9.57"/>
    <col collapsed="false" customWidth="true" hidden="false" outlineLevel="0" max="1255" min="1255" style="5" width="30"/>
    <col collapsed="false" customWidth="true" hidden="false" outlineLevel="0" max="1256" min="1256" style="5" width="48.29"/>
    <col collapsed="false" customWidth="true" hidden="false" outlineLevel="0" max="1257" min="1257" style="5" width="6.85"/>
    <col collapsed="false" customWidth="true" hidden="false" outlineLevel="0" max="1258" min="1258" style="5" width="11.57"/>
    <col collapsed="false" customWidth="true" hidden="false" outlineLevel="0" max="1260" min="1259" style="5" width="13.86"/>
    <col collapsed="false" customWidth="true" hidden="false" outlineLevel="0" max="1261" min="1261" style="5" width="12"/>
    <col collapsed="false" customWidth="true" hidden="false" outlineLevel="0" max="1262" min="1262" style="5" width="44.29"/>
    <col collapsed="false" customWidth="true" hidden="false" outlineLevel="0" max="1263" min="1263" style="5" width="26.57"/>
    <col collapsed="false" customWidth="true" hidden="false" outlineLevel="0" max="1264" min="1264" style="5" width="18"/>
    <col collapsed="false" customWidth="true" hidden="false" outlineLevel="0" max="1266" min="1266" style="5" width="10.57"/>
    <col collapsed="false" customWidth="true" hidden="false" outlineLevel="0" max="1267" min="1267" style="5" width="12.15"/>
    <col collapsed="false" customWidth="true" hidden="false" outlineLevel="0" max="1269" min="1269" style="5" width="11.14"/>
    <col collapsed="false" customWidth="true" hidden="false" outlineLevel="0" max="1270" min="1270" style="5" width="11.43"/>
    <col collapsed="false" customWidth="true" hidden="false" outlineLevel="0" max="1271" min="1271" style="5" width="13.71"/>
    <col collapsed="false" customWidth="true" hidden="false" outlineLevel="0" max="1272" min="1272" style="5" width="15.85"/>
    <col collapsed="false" customWidth="true" hidden="false" outlineLevel="0" max="1510" min="1510" style="5" width="9.57"/>
    <col collapsed="false" customWidth="true" hidden="false" outlineLevel="0" max="1511" min="1511" style="5" width="30"/>
    <col collapsed="false" customWidth="true" hidden="false" outlineLevel="0" max="1512" min="1512" style="5" width="48.29"/>
    <col collapsed="false" customWidth="true" hidden="false" outlineLevel="0" max="1513" min="1513" style="5" width="6.85"/>
    <col collapsed="false" customWidth="true" hidden="false" outlineLevel="0" max="1514" min="1514" style="5" width="11.57"/>
    <col collapsed="false" customWidth="true" hidden="false" outlineLevel="0" max="1516" min="1515" style="5" width="13.86"/>
    <col collapsed="false" customWidth="true" hidden="false" outlineLevel="0" max="1517" min="1517" style="5" width="12"/>
    <col collapsed="false" customWidth="true" hidden="false" outlineLevel="0" max="1518" min="1518" style="5" width="44.29"/>
    <col collapsed="false" customWidth="true" hidden="false" outlineLevel="0" max="1519" min="1519" style="5" width="26.57"/>
    <col collapsed="false" customWidth="true" hidden="false" outlineLevel="0" max="1520" min="1520" style="5" width="18"/>
    <col collapsed="false" customWidth="true" hidden="false" outlineLevel="0" max="1522" min="1522" style="5" width="10.57"/>
    <col collapsed="false" customWidth="true" hidden="false" outlineLevel="0" max="1523" min="1523" style="5" width="12.15"/>
    <col collapsed="false" customWidth="true" hidden="false" outlineLevel="0" max="1525" min="1525" style="5" width="11.14"/>
    <col collapsed="false" customWidth="true" hidden="false" outlineLevel="0" max="1526" min="1526" style="5" width="11.43"/>
    <col collapsed="false" customWidth="true" hidden="false" outlineLevel="0" max="1527" min="1527" style="5" width="13.71"/>
    <col collapsed="false" customWidth="true" hidden="false" outlineLevel="0" max="1528" min="1528" style="5" width="15.85"/>
    <col collapsed="false" customWidth="true" hidden="false" outlineLevel="0" max="1766" min="1766" style="5" width="9.57"/>
    <col collapsed="false" customWidth="true" hidden="false" outlineLevel="0" max="1767" min="1767" style="5" width="30"/>
    <col collapsed="false" customWidth="true" hidden="false" outlineLevel="0" max="1768" min="1768" style="5" width="48.29"/>
    <col collapsed="false" customWidth="true" hidden="false" outlineLevel="0" max="1769" min="1769" style="5" width="6.85"/>
    <col collapsed="false" customWidth="true" hidden="false" outlineLevel="0" max="1770" min="1770" style="5" width="11.57"/>
    <col collapsed="false" customWidth="true" hidden="false" outlineLevel="0" max="1772" min="1771" style="5" width="13.86"/>
    <col collapsed="false" customWidth="true" hidden="false" outlineLevel="0" max="1773" min="1773" style="5" width="12"/>
    <col collapsed="false" customWidth="true" hidden="false" outlineLevel="0" max="1774" min="1774" style="5" width="44.29"/>
    <col collapsed="false" customWidth="true" hidden="false" outlineLevel="0" max="1775" min="1775" style="5" width="26.57"/>
    <col collapsed="false" customWidth="true" hidden="false" outlineLevel="0" max="1776" min="1776" style="5" width="18"/>
    <col collapsed="false" customWidth="true" hidden="false" outlineLevel="0" max="1778" min="1778" style="5" width="10.57"/>
    <col collapsed="false" customWidth="true" hidden="false" outlineLevel="0" max="1779" min="1779" style="5" width="12.15"/>
    <col collapsed="false" customWidth="true" hidden="false" outlineLevel="0" max="1781" min="1781" style="5" width="11.14"/>
    <col collapsed="false" customWidth="true" hidden="false" outlineLevel="0" max="1782" min="1782" style="5" width="11.43"/>
    <col collapsed="false" customWidth="true" hidden="false" outlineLevel="0" max="1783" min="1783" style="5" width="13.71"/>
    <col collapsed="false" customWidth="true" hidden="false" outlineLevel="0" max="1784" min="1784" style="5" width="15.85"/>
    <col collapsed="false" customWidth="true" hidden="false" outlineLevel="0" max="2022" min="2022" style="5" width="9.57"/>
    <col collapsed="false" customWidth="true" hidden="false" outlineLevel="0" max="2023" min="2023" style="5" width="30"/>
    <col collapsed="false" customWidth="true" hidden="false" outlineLevel="0" max="2024" min="2024" style="5" width="48.29"/>
    <col collapsed="false" customWidth="true" hidden="false" outlineLevel="0" max="2025" min="2025" style="5" width="6.85"/>
    <col collapsed="false" customWidth="true" hidden="false" outlineLevel="0" max="2026" min="2026" style="5" width="11.57"/>
    <col collapsed="false" customWidth="true" hidden="false" outlineLevel="0" max="2028" min="2027" style="5" width="13.86"/>
    <col collapsed="false" customWidth="true" hidden="false" outlineLevel="0" max="2029" min="2029" style="5" width="12"/>
    <col collapsed="false" customWidth="true" hidden="false" outlineLevel="0" max="2030" min="2030" style="5" width="44.29"/>
    <col collapsed="false" customWidth="true" hidden="false" outlineLevel="0" max="2031" min="2031" style="5" width="26.57"/>
    <col collapsed="false" customWidth="true" hidden="false" outlineLevel="0" max="2032" min="2032" style="5" width="18"/>
    <col collapsed="false" customWidth="true" hidden="false" outlineLevel="0" max="2034" min="2034" style="5" width="10.57"/>
    <col collapsed="false" customWidth="true" hidden="false" outlineLevel="0" max="2035" min="2035" style="5" width="12.15"/>
    <col collapsed="false" customWidth="true" hidden="false" outlineLevel="0" max="2037" min="2037" style="5" width="11.14"/>
    <col collapsed="false" customWidth="true" hidden="false" outlineLevel="0" max="2038" min="2038" style="5" width="11.43"/>
    <col collapsed="false" customWidth="true" hidden="false" outlineLevel="0" max="2039" min="2039" style="5" width="13.71"/>
    <col collapsed="false" customWidth="true" hidden="false" outlineLevel="0" max="2040" min="2040" style="5" width="15.85"/>
    <col collapsed="false" customWidth="true" hidden="false" outlineLevel="0" max="2278" min="2278" style="5" width="9.57"/>
    <col collapsed="false" customWidth="true" hidden="false" outlineLevel="0" max="2279" min="2279" style="5" width="30"/>
    <col collapsed="false" customWidth="true" hidden="false" outlineLevel="0" max="2280" min="2280" style="5" width="48.29"/>
    <col collapsed="false" customWidth="true" hidden="false" outlineLevel="0" max="2281" min="2281" style="5" width="6.85"/>
    <col collapsed="false" customWidth="true" hidden="false" outlineLevel="0" max="2282" min="2282" style="5" width="11.57"/>
    <col collapsed="false" customWidth="true" hidden="false" outlineLevel="0" max="2284" min="2283" style="5" width="13.86"/>
    <col collapsed="false" customWidth="true" hidden="false" outlineLevel="0" max="2285" min="2285" style="5" width="12"/>
    <col collapsed="false" customWidth="true" hidden="false" outlineLevel="0" max="2286" min="2286" style="5" width="44.29"/>
    <col collapsed="false" customWidth="true" hidden="false" outlineLevel="0" max="2287" min="2287" style="5" width="26.57"/>
    <col collapsed="false" customWidth="true" hidden="false" outlineLevel="0" max="2288" min="2288" style="5" width="18"/>
    <col collapsed="false" customWidth="true" hidden="false" outlineLevel="0" max="2290" min="2290" style="5" width="10.57"/>
    <col collapsed="false" customWidth="true" hidden="false" outlineLevel="0" max="2291" min="2291" style="5" width="12.15"/>
    <col collapsed="false" customWidth="true" hidden="false" outlineLevel="0" max="2293" min="2293" style="5" width="11.14"/>
    <col collapsed="false" customWidth="true" hidden="false" outlineLevel="0" max="2294" min="2294" style="5" width="11.43"/>
    <col collapsed="false" customWidth="true" hidden="false" outlineLevel="0" max="2295" min="2295" style="5" width="13.71"/>
    <col collapsed="false" customWidth="true" hidden="false" outlineLevel="0" max="2296" min="2296" style="5" width="15.85"/>
    <col collapsed="false" customWidth="true" hidden="false" outlineLevel="0" max="2534" min="2534" style="5" width="9.57"/>
    <col collapsed="false" customWidth="true" hidden="false" outlineLevel="0" max="2535" min="2535" style="5" width="30"/>
    <col collapsed="false" customWidth="true" hidden="false" outlineLevel="0" max="2536" min="2536" style="5" width="48.29"/>
    <col collapsed="false" customWidth="true" hidden="false" outlineLevel="0" max="2537" min="2537" style="5" width="6.85"/>
    <col collapsed="false" customWidth="true" hidden="false" outlineLevel="0" max="2538" min="2538" style="5" width="11.57"/>
    <col collapsed="false" customWidth="true" hidden="false" outlineLevel="0" max="2540" min="2539" style="5" width="13.86"/>
    <col collapsed="false" customWidth="true" hidden="false" outlineLevel="0" max="2541" min="2541" style="5" width="12"/>
    <col collapsed="false" customWidth="true" hidden="false" outlineLevel="0" max="2542" min="2542" style="5" width="44.29"/>
    <col collapsed="false" customWidth="true" hidden="false" outlineLevel="0" max="2543" min="2543" style="5" width="26.57"/>
    <col collapsed="false" customWidth="true" hidden="false" outlineLevel="0" max="2544" min="2544" style="5" width="18"/>
    <col collapsed="false" customWidth="true" hidden="false" outlineLevel="0" max="2546" min="2546" style="5" width="10.57"/>
    <col collapsed="false" customWidth="true" hidden="false" outlineLevel="0" max="2547" min="2547" style="5" width="12.15"/>
    <col collapsed="false" customWidth="true" hidden="false" outlineLevel="0" max="2549" min="2549" style="5" width="11.14"/>
    <col collapsed="false" customWidth="true" hidden="false" outlineLevel="0" max="2550" min="2550" style="5" width="11.43"/>
    <col collapsed="false" customWidth="true" hidden="false" outlineLevel="0" max="2551" min="2551" style="5" width="13.71"/>
    <col collapsed="false" customWidth="true" hidden="false" outlineLevel="0" max="2552" min="2552" style="5" width="15.85"/>
    <col collapsed="false" customWidth="true" hidden="false" outlineLevel="0" max="2790" min="2790" style="5" width="9.57"/>
    <col collapsed="false" customWidth="true" hidden="false" outlineLevel="0" max="2791" min="2791" style="5" width="30"/>
    <col collapsed="false" customWidth="true" hidden="false" outlineLevel="0" max="2792" min="2792" style="5" width="48.29"/>
    <col collapsed="false" customWidth="true" hidden="false" outlineLevel="0" max="2793" min="2793" style="5" width="6.85"/>
    <col collapsed="false" customWidth="true" hidden="false" outlineLevel="0" max="2794" min="2794" style="5" width="11.57"/>
    <col collapsed="false" customWidth="true" hidden="false" outlineLevel="0" max="2796" min="2795" style="5" width="13.86"/>
    <col collapsed="false" customWidth="true" hidden="false" outlineLevel="0" max="2797" min="2797" style="5" width="12"/>
    <col collapsed="false" customWidth="true" hidden="false" outlineLevel="0" max="2798" min="2798" style="5" width="44.29"/>
    <col collapsed="false" customWidth="true" hidden="false" outlineLevel="0" max="2799" min="2799" style="5" width="26.57"/>
    <col collapsed="false" customWidth="true" hidden="false" outlineLevel="0" max="2800" min="2800" style="5" width="18"/>
    <col collapsed="false" customWidth="true" hidden="false" outlineLevel="0" max="2802" min="2802" style="5" width="10.57"/>
    <col collapsed="false" customWidth="true" hidden="false" outlineLevel="0" max="2803" min="2803" style="5" width="12.15"/>
    <col collapsed="false" customWidth="true" hidden="false" outlineLevel="0" max="2805" min="2805" style="5" width="11.14"/>
    <col collapsed="false" customWidth="true" hidden="false" outlineLevel="0" max="2806" min="2806" style="5" width="11.43"/>
    <col collapsed="false" customWidth="true" hidden="false" outlineLevel="0" max="2807" min="2807" style="5" width="13.71"/>
    <col collapsed="false" customWidth="true" hidden="false" outlineLevel="0" max="2808" min="2808" style="5" width="15.85"/>
    <col collapsed="false" customWidth="true" hidden="false" outlineLevel="0" max="3046" min="3046" style="5" width="9.57"/>
    <col collapsed="false" customWidth="true" hidden="false" outlineLevel="0" max="3047" min="3047" style="5" width="30"/>
    <col collapsed="false" customWidth="true" hidden="false" outlineLevel="0" max="3048" min="3048" style="5" width="48.29"/>
    <col collapsed="false" customWidth="true" hidden="false" outlineLevel="0" max="3049" min="3049" style="5" width="6.85"/>
    <col collapsed="false" customWidth="true" hidden="false" outlineLevel="0" max="3050" min="3050" style="5" width="11.57"/>
    <col collapsed="false" customWidth="true" hidden="false" outlineLevel="0" max="3052" min="3051" style="5" width="13.86"/>
    <col collapsed="false" customWidth="true" hidden="false" outlineLevel="0" max="3053" min="3053" style="5" width="12"/>
    <col collapsed="false" customWidth="true" hidden="false" outlineLevel="0" max="3054" min="3054" style="5" width="44.29"/>
    <col collapsed="false" customWidth="true" hidden="false" outlineLevel="0" max="3055" min="3055" style="5" width="26.57"/>
    <col collapsed="false" customWidth="true" hidden="false" outlineLevel="0" max="3056" min="3056" style="5" width="18"/>
    <col collapsed="false" customWidth="true" hidden="false" outlineLevel="0" max="3058" min="3058" style="5" width="10.57"/>
    <col collapsed="false" customWidth="true" hidden="false" outlineLevel="0" max="3059" min="3059" style="5" width="12.15"/>
    <col collapsed="false" customWidth="true" hidden="false" outlineLevel="0" max="3061" min="3061" style="5" width="11.14"/>
    <col collapsed="false" customWidth="true" hidden="false" outlineLevel="0" max="3062" min="3062" style="5" width="11.43"/>
    <col collapsed="false" customWidth="true" hidden="false" outlineLevel="0" max="3063" min="3063" style="5" width="13.71"/>
    <col collapsed="false" customWidth="true" hidden="false" outlineLevel="0" max="3064" min="3064" style="5" width="15.85"/>
    <col collapsed="false" customWidth="true" hidden="false" outlineLevel="0" max="3302" min="3302" style="5" width="9.57"/>
    <col collapsed="false" customWidth="true" hidden="false" outlineLevel="0" max="3303" min="3303" style="5" width="30"/>
    <col collapsed="false" customWidth="true" hidden="false" outlineLevel="0" max="3304" min="3304" style="5" width="48.29"/>
    <col collapsed="false" customWidth="true" hidden="false" outlineLevel="0" max="3305" min="3305" style="5" width="6.85"/>
    <col collapsed="false" customWidth="true" hidden="false" outlineLevel="0" max="3306" min="3306" style="5" width="11.57"/>
    <col collapsed="false" customWidth="true" hidden="false" outlineLevel="0" max="3308" min="3307" style="5" width="13.86"/>
    <col collapsed="false" customWidth="true" hidden="false" outlineLevel="0" max="3309" min="3309" style="5" width="12"/>
    <col collapsed="false" customWidth="true" hidden="false" outlineLevel="0" max="3310" min="3310" style="5" width="44.29"/>
    <col collapsed="false" customWidth="true" hidden="false" outlineLevel="0" max="3311" min="3311" style="5" width="26.57"/>
    <col collapsed="false" customWidth="true" hidden="false" outlineLevel="0" max="3312" min="3312" style="5" width="18"/>
    <col collapsed="false" customWidth="true" hidden="false" outlineLevel="0" max="3314" min="3314" style="5" width="10.57"/>
    <col collapsed="false" customWidth="true" hidden="false" outlineLevel="0" max="3315" min="3315" style="5" width="12.15"/>
    <col collapsed="false" customWidth="true" hidden="false" outlineLevel="0" max="3317" min="3317" style="5" width="11.14"/>
    <col collapsed="false" customWidth="true" hidden="false" outlineLevel="0" max="3318" min="3318" style="5" width="11.43"/>
    <col collapsed="false" customWidth="true" hidden="false" outlineLevel="0" max="3319" min="3319" style="5" width="13.71"/>
    <col collapsed="false" customWidth="true" hidden="false" outlineLevel="0" max="3320" min="3320" style="5" width="15.85"/>
    <col collapsed="false" customWidth="true" hidden="false" outlineLevel="0" max="3558" min="3558" style="5" width="9.57"/>
    <col collapsed="false" customWidth="true" hidden="false" outlineLevel="0" max="3559" min="3559" style="5" width="30"/>
    <col collapsed="false" customWidth="true" hidden="false" outlineLevel="0" max="3560" min="3560" style="5" width="48.29"/>
    <col collapsed="false" customWidth="true" hidden="false" outlineLevel="0" max="3561" min="3561" style="5" width="6.85"/>
    <col collapsed="false" customWidth="true" hidden="false" outlineLevel="0" max="3562" min="3562" style="5" width="11.57"/>
    <col collapsed="false" customWidth="true" hidden="false" outlineLevel="0" max="3564" min="3563" style="5" width="13.86"/>
    <col collapsed="false" customWidth="true" hidden="false" outlineLevel="0" max="3565" min="3565" style="5" width="12"/>
    <col collapsed="false" customWidth="true" hidden="false" outlineLevel="0" max="3566" min="3566" style="5" width="44.29"/>
    <col collapsed="false" customWidth="true" hidden="false" outlineLevel="0" max="3567" min="3567" style="5" width="26.57"/>
    <col collapsed="false" customWidth="true" hidden="false" outlineLevel="0" max="3568" min="3568" style="5" width="18"/>
    <col collapsed="false" customWidth="true" hidden="false" outlineLevel="0" max="3570" min="3570" style="5" width="10.57"/>
    <col collapsed="false" customWidth="true" hidden="false" outlineLevel="0" max="3571" min="3571" style="5" width="12.15"/>
    <col collapsed="false" customWidth="true" hidden="false" outlineLevel="0" max="3573" min="3573" style="5" width="11.14"/>
    <col collapsed="false" customWidth="true" hidden="false" outlineLevel="0" max="3574" min="3574" style="5" width="11.43"/>
    <col collapsed="false" customWidth="true" hidden="false" outlineLevel="0" max="3575" min="3575" style="5" width="13.71"/>
    <col collapsed="false" customWidth="true" hidden="false" outlineLevel="0" max="3576" min="3576" style="5" width="15.85"/>
    <col collapsed="false" customWidth="true" hidden="false" outlineLevel="0" max="3814" min="3814" style="5" width="9.57"/>
    <col collapsed="false" customWidth="true" hidden="false" outlineLevel="0" max="3815" min="3815" style="5" width="30"/>
    <col collapsed="false" customWidth="true" hidden="false" outlineLevel="0" max="3816" min="3816" style="5" width="48.29"/>
    <col collapsed="false" customWidth="true" hidden="false" outlineLevel="0" max="3817" min="3817" style="5" width="6.85"/>
    <col collapsed="false" customWidth="true" hidden="false" outlineLevel="0" max="3818" min="3818" style="5" width="11.57"/>
    <col collapsed="false" customWidth="true" hidden="false" outlineLevel="0" max="3820" min="3819" style="5" width="13.86"/>
    <col collapsed="false" customWidth="true" hidden="false" outlineLevel="0" max="3821" min="3821" style="5" width="12"/>
    <col collapsed="false" customWidth="true" hidden="false" outlineLevel="0" max="3822" min="3822" style="5" width="44.29"/>
    <col collapsed="false" customWidth="true" hidden="false" outlineLevel="0" max="3823" min="3823" style="5" width="26.57"/>
    <col collapsed="false" customWidth="true" hidden="false" outlineLevel="0" max="3824" min="3824" style="5" width="18"/>
    <col collapsed="false" customWidth="true" hidden="false" outlineLevel="0" max="3826" min="3826" style="5" width="10.57"/>
    <col collapsed="false" customWidth="true" hidden="false" outlineLevel="0" max="3827" min="3827" style="5" width="12.15"/>
    <col collapsed="false" customWidth="true" hidden="false" outlineLevel="0" max="3829" min="3829" style="5" width="11.14"/>
    <col collapsed="false" customWidth="true" hidden="false" outlineLevel="0" max="3830" min="3830" style="5" width="11.43"/>
    <col collapsed="false" customWidth="true" hidden="false" outlineLevel="0" max="3831" min="3831" style="5" width="13.71"/>
    <col collapsed="false" customWidth="true" hidden="false" outlineLevel="0" max="3832" min="3832" style="5" width="15.85"/>
    <col collapsed="false" customWidth="true" hidden="false" outlineLevel="0" max="4070" min="4070" style="5" width="9.57"/>
    <col collapsed="false" customWidth="true" hidden="false" outlineLevel="0" max="4071" min="4071" style="5" width="30"/>
    <col collapsed="false" customWidth="true" hidden="false" outlineLevel="0" max="4072" min="4072" style="5" width="48.29"/>
    <col collapsed="false" customWidth="true" hidden="false" outlineLevel="0" max="4073" min="4073" style="5" width="6.85"/>
    <col collapsed="false" customWidth="true" hidden="false" outlineLevel="0" max="4074" min="4074" style="5" width="11.57"/>
    <col collapsed="false" customWidth="true" hidden="false" outlineLevel="0" max="4076" min="4075" style="5" width="13.86"/>
    <col collapsed="false" customWidth="true" hidden="false" outlineLevel="0" max="4077" min="4077" style="5" width="12"/>
    <col collapsed="false" customWidth="true" hidden="false" outlineLevel="0" max="4078" min="4078" style="5" width="44.29"/>
    <col collapsed="false" customWidth="true" hidden="false" outlineLevel="0" max="4079" min="4079" style="5" width="26.57"/>
    <col collapsed="false" customWidth="true" hidden="false" outlineLevel="0" max="4080" min="4080" style="5" width="18"/>
    <col collapsed="false" customWidth="true" hidden="false" outlineLevel="0" max="4082" min="4082" style="5" width="10.57"/>
    <col collapsed="false" customWidth="true" hidden="false" outlineLevel="0" max="4083" min="4083" style="5" width="12.15"/>
    <col collapsed="false" customWidth="true" hidden="false" outlineLevel="0" max="4085" min="4085" style="5" width="11.14"/>
    <col collapsed="false" customWidth="true" hidden="false" outlineLevel="0" max="4086" min="4086" style="5" width="11.43"/>
    <col collapsed="false" customWidth="true" hidden="false" outlineLevel="0" max="4087" min="4087" style="5" width="13.71"/>
    <col collapsed="false" customWidth="true" hidden="false" outlineLevel="0" max="4088" min="4088" style="5" width="15.85"/>
    <col collapsed="false" customWidth="true" hidden="false" outlineLevel="0" max="4326" min="4326" style="5" width="9.57"/>
    <col collapsed="false" customWidth="true" hidden="false" outlineLevel="0" max="4327" min="4327" style="5" width="30"/>
    <col collapsed="false" customWidth="true" hidden="false" outlineLevel="0" max="4328" min="4328" style="5" width="48.29"/>
    <col collapsed="false" customWidth="true" hidden="false" outlineLevel="0" max="4329" min="4329" style="5" width="6.85"/>
    <col collapsed="false" customWidth="true" hidden="false" outlineLevel="0" max="4330" min="4330" style="5" width="11.57"/>
    <col collapsed="false" customWidth="true" hidden="false" outlineLevel="0" max="4332" min="4331" style="5" width="13.86"/>
    <col collapsed="false" customWidth="true" hidden="false" outlineLevel="0" max="4333" min="4333" style="5" width="12"/>
    <col collapsed="false" customWidth="true" hidden="false" outlineLevel="0" max="4334" min="4334" style="5" width="44.29"/>
    <col collapsed="false" customWidth="true" hidden="false" outlineLevel="0" max="4335" min="4335" style="5" width="26.57"/>
    <col collapsed="false" customWidth="true" hidden="false" outlineLevel="0" max="4336" min="4336" style="5" width="18"/>
    <col collapsed="false" customWidth="true" hidden="false" outlineLevel="0" max="4338" min="4338" style="5" width="10.57"/>
    <col collapsed="false" customWidth="true" hidden="false" outlineLevel="0" max="4339" min="4339" style="5" width="12.15"/>
    <col collapsed="false" customWidth="true" hidden="false" outlineLevel="0" max="4341" min="4341" style="5" width="11.14"/>
    <col collapsed="false" customWidth="true" hidden="false" outlineLevel="0" max="4342" min="4342" style="5" width="11.43"/>
    <col collapsed="false" customWidth="true" hidden="false" outlineLevel="0" max="4343" min="4343" style="5" width="13.71"/>
    <col collapsed="false" customWidth="true" hidden="false" outlineLevel="0" max="4344" min="4344" style="5" width="15.85"/>
    <col collapsed="false" customWidth="true" hidden="false" outlineLevel="0" max="4582" min="4582" style="5" width="9.57"/>
    <col collapsed="false" customWidth="true" hidden="false" outlineLevel="0" max="4583" min="4583" style="5" width="30"/>
    <col collapsed="false" customWidth="true" hidden="false" outlineLevel="0" max="4584" min="4584" style="5" width="48.29"/>
    <col collapsed="false" customWidth="true" hidden="false" outlineLevel="0" max="4585" min="4585" style="5" width="6.85"/>
    <col collapsed="false" customWidth="true" hidden="false" outlineLevel="0" max="4586" min="4586" style="5" width="11.57"/>
    <col collapsed="false" customWidth="true" hidden="false" outlineLevel="0" max="4588" min="4587" style="5" width="13.86"/>
    <col collapsed="false" customWidth="true" hidden="false" outlineLevel="0" max="4589" min="4589" style="5" width="12"/>
    <col collapsed="false" customWidth="true" hidden="false" outlineLevel="0" max="4590" min="4590" style="5" width="44.29"/>
    <col collapsed="false" customWidth="true" hidden="false" outlineLevel="0" max="4591" min="4591" style="5" width="26.57"/>
    <col collapsed="false" customWidth="true" hidden="false" outlineLevel="0" max="4592" min="4592" style="5" width="18"/>
    <col collapsed="false" customWidth="true" hidden="false" outlineLevel="0" max="4594" min="4594" style="5" width="10.57"/>
    <col collapsed="false" customWidth="true" hidden="false" outlineLevel="0" max="4595" min="4595" style="5" width="12.15"/>
    <col collapsed="false" customWidth="true" hidden="false" outlineLevel="0" max="4597" min="4597" style="5" width="11.14"/>
    <col collapsed="false" customWidth="true" hidden="false" outlineLevel="0" max="4598" min="4598" style="5" width="11.43"/>
    <col collapsed="false" customWidth="true" hidden="false" outlineLevel="0" max="4599" min="4599" style="5" width="13.71"/>
    <col collapsed="false" customWidth="true" hidden="false" outlineLevel="0" max="4600" min="4600" style="5" width="15.85"/>
    <col collapsed="false" customWidth="true" hidden="false" outlineLevel="0" max="4838" min="4838" style="5" width="9.57"/>
    <col collapsed="false" customWidth="true" hidden="false" outlineLevel="0" max="4839" min="4839" style="5" width="30"/>
    <col collapsed="false" customWidth="true" hidden="false" outlineLevel="0" max="4840" min="4840" style="5" width="48.29"/>
    <col collapsed="false" customWidth="true" hidden="false" outlineLevel="0" max="4841" min="4841" style="5" width="6.85"/>
    <col collapsed="false" customWidth="true" hidden="false" outlineLevel="0" max="4842" min="4842" style="5" width="11.57"/>
    <col collapsed="false" customWidth="true" hidden="false" outlineLevel="0" max="4844" min="4843" style="5" width="13.86"/>
    <col collapsed="false" customWidth="true" hidden="false" outlineLevel="0" max="4845" min="4845" style="5" width="12"/>
    <col collapsed="false" customWidth="true" hidden="false" outlineLevel="0" max="4846" min="4846" style="5" width="44.29"/>
    <col collapsed="false" customWidth="true" hidden="false" outlineLevel="0" max="4847" min="4847" style="5" width="26.57"/>
    <col collapsed="false" customWidth="true" hidden="false" outlineLevel="0" max="4848" min="4848" style="5" width="18"/>
    <col collapsed="false" customWidth="true" hidden="false" outlineLevel="0" max="4850" min="4850" style="5" width="10.57"/>
    <col collapsed="false" customWidth="true" hidden="false" outlineLevel="0" max="4851" min="4851" style="5" width="12.15"/>
    <col collapsed="false" customWidth="true" hidden="false" outlineLevel="0" max="4853" min="4853" style="5" width="11.14"/>
    <col collapsed="false" customWidth="true" hidden="false" outlineLevel="0" max="4854" min="4854" style="5" width="11.43"/>
    <col collapsed="false" customWidth="true" hidden="false" outlineLevel="0" max="4855" min="4855" style="5" width="13.71"/>
    <col collapsed="false" customWidth="true" hidden="false" outlineLevel="0" max="4856" min="4856" style="5" width="15.85"/>
    <col collapsed="false" customWidth="true" hidden="false" outlineLevel="0" max="5094" min="5094" style="5" width="9.57"/>
    <col collapsed="false" customWidth="true" hidden="false" outlineLevel="0" max="5095" min="5095" style="5" width="30"/>
    <col collapsed="false" customWidth="true" hidden="false" outlineLevel="0" max="5096" min="5096" style="5" width="48.29"/>
    <col collapsed="false" customWidth="true" hidden="false" outlineLevel="0" max="5097" min="5097" style="5" width="6.85"/>
    <col collapsed="false" customWidth="true" hidden="false" outlineLevel="0" max="5098" min="5098" style="5" width="11.57"/>
    <col collapsed="false" customWidth="true" hidden="false" outlineLevel="0" max="5100" min="5099" style="5" width="13.86"/>
    <col collapsed="false" customWidth="true" hidden="false" outlineLevel="0" max="5101" min="5101" style="5" width="12"/>
    <col collapsed="false" customWidth="true" hidden="false" outlineLevel="0" max="5102" min="5102" style="5" width="44.29"/>
    <col collapsed="false" customWidth="true" hidden="false" outlineLevel="0" max="5103" min="5103" style="5" width="26.57"/>
    <col collapsed="false" customWidth="true" hidden="false" outlineLevel="0" max="5104" min="5104" style="5" width="18"/>
    <col collapsed="false" customWidth="true" hidden="false" outlineLevel="0" max="5106" min="5106" style="5" width="10.57"/>
    <col collapsed="false" customWidth="true" hidden="false" outlineLevel="0" max="5107" min="5107" style="5" width="12.15"/>
    <col collapsed="false" customWidth="true" hidden="false" outlineLevel="0" max="5109" min="5109" style="5" width="11.14"/>
    <col collapsed="false" customWidth="true" hidden="false" outlineLevel="0" max="5110" min="5110" style="5" width="11.43"/>
    <col collapsed="false" customWidth="true" hidden="false" outlineLevel="0" max="5111" min="5111" style="5" width="13.71"/>
    <col collapsed="false" customWidth="true" hidden="false" outlineLevel="0" max="5112" min="5112" style="5" width="15.85"/>
    <col collapsed="false" customWidth="true" hidden="false" outlineLevel="0" max="5350" min="5350" style="5" width="9.57"/>
    <col collapsed="false" customWidth="true" hidden="false" outlineLevel="0" max="5351" min="5351" style="5" width="30"/>
    <col collapsed="false" customWidth="true" hidden="false" outlineLevel="0" max="5352" min="5352" style="5" width="48.29"/>
    <col collapsed="false" customWidth="true" hidden="false" outlineLevel="0" max="5353" min="5353" style="5" width="6.85"/>
    <col collapsed="false" customWidth="true" hidden="false" outlineLevel="0" max="5354" min="5354" style="5" width="11.57"/>
    <col collapsed="false" customWidth="true" hidden="false" outlineLevel="0" max="5356" min="5355" style="5" width="13.86"/>
    <col collapsed="false" customWidth="true" hidden="false" outlineLevel="0" max="5357" min="5357" style="5" width="12"/>
    <col collapsed="false" customWidth="true" hidden="false" outlineLevel="0" max="5358" min="5358" style="5" width="44.29"/>
    <col collapsed="false" customWidth="true" hidden="false" outlineLevel="0" max="5359" min="5359" style="5" width="26.57"/>
    <col collapsed="false" customWidth="true" hidden="false" outlineLevel="0" max="5360" min="5360" style="5" width="18"/>
    <col collapsed="false" customWidth="true" hidden="false" outlineLevel="0" max="5362" min="5362" style="5" width="10.57"/>
    <col collapsed="false" customWidth="true" hidden="false" outlineLevel="0" max="5363" min="5363" style="5" width="12.15"/>
    <col collapsed="false" customWidth="true" hidden="false" outlineLevel="0" max="5365" min="5365" style="5" width="11.14"/>
    <col collapsed="false" customWidth="true" hidden="false" outlineLevel="0" max="5366" min="5366" style="5" width="11.43"/>
    <col collapsed="false" customWidth="true" hidden="false" outlineLevel="0" max="5367" min="5367" style="5" width="13.71"/>
    <col collapsed="false" customWidth="true" hidden="false" outlineLevel="0" max="5368" min="5368" style="5" width="15.85"/>
    <col collapsed="false" customWidth="true" hidden="false" outlineLevel="0" max="5606" min="5606" style="5" width="9.57"/>
    <col collapsed="false" customWidth="true" hidden="false" outlineLevel="0" max="5607" min="5607" style="5" width="30"/>
    <col collapsed="false" customWidth="true" hidden="false" outlineLevel="0" max="5608" min="5608" style="5" width="48.29"/>
    <col collapsed="false" customWidth="true" hidden="false" outlineLevel="0" max="5609" min="5609" style="5" width="6.85"/>
    <col collapsed="false" customWidth="true" hidden="false" outlineLevel="0" max="5610" min="5610" style="5" width="11.57"/>
    <col collapsed="false" customWidth="true" hidden="false" outlineLevel="0" max="5612" min="5611" style="5" width="13.86"/>
    <col collapsed="false" customWidth="true" hidden="false" outlineLevel="0" max="5613" min="5613" style="5" width="12"/>
    <col collapsed="false" customWidth="true" hidden="false" outlineLevel="0" max="5614" min="5614" style="5" width="44.29"/>
    <col collapsed="false" customWidth="true" hidden="false" outlineLevel="0" max="5615" min="5615" style="5" width="26.57"/>
    <col collapsed="false" customWidth="true" hidden="false" outlineLevel="0" max="5616" min="5616" style="5" width="18"/>
    <col collapsed="false" customWidth="true" hidden="false" outlineLevel="0" max="5618" min="5618" style="5" width="10.57"/>
    <col collapsed="false" customWidth="true" hidden="false" outlineLevel="0" max="5619" min="5619" style="5" width="12.15"/>
    <col collapsed="false" customWidth="true" hidden="false" outlineLevel="0" max="5621" min="5621" style="5" width="11.14"/>
    <col collapsed="false" customWidth="true" hidden="false" outlineLevel="0" max="5622" min="5622" style="5" width="11.43"/>
    <col collapsed="false" customWidth="true" hidden="false" outlineLevel="0" max="5623" min="5623" style="5" width="13.71"/>
    <col collapsed="false" customWidth="true" hidden="false" outlineLevel="0" max="5624" min="5624" style="5" width="15.85"/>
    <col collapsed="false" customWidth="true" hidden="false" outlineLevel="0" max="5862" min="5862" style="5" width="9.57"/>
    <col collapsed="false" customWidth="true" hidden="false" outlineLevel="0" max="5863" min="5863" style="5" width="30"/>
    <col collapsed="false" customWidth="true" hidden="false" outlineLevel="0" max="5864" min="5864" style="5" width="48.29"/>
    <col collapsed="false" customWidth="true" hidden="false" outlineLevel="0" max="5865" min="5865" style="5" width="6.85"/>
    <col collapsed="false" customWidth="true" hidden="false" outlineLevel="0" max="5866" min="5866" style="5" width="11.57"/>
    <col collapsed="false" customWidth="true" hidden="false" outlineLevel="0" max="5868" min="5867" style="5" width="13.86"/>
    <col collapsed="false" customWidth="true" hidden="false" outlineLevel="0" max="5869" min="5869" style="5" width="12"/>
    <col collapsed="false" customWidth="true" hidden="false" outlineLevel="0" max="5870" min="5870" style="5" width="44.29"/>
    <col collapsed="false" customWidth="true" hidden="false" outlineLevel="0" max="5871" min="5871" style="5" width="26.57"/>
    <col collapsed="false" customWidth="true" hidden="false" outlineLevel="0" max="5872" min="5872" style="5" width="18"/>
    <col collapsed="false" customWidth="true" hidden="false" outlineLevel="0" max="5874" min="5874" style="5" width="10.57"/>
    <col collapsed="false" customWidth="true" hidden="false" outlineLevel="0" max="5875" min="5875" style="5" width="12.15"/>
    <col collapsed="false" customWidth="true" hidden="false" outlineLevel="0" max="5877" min="5877" style="5" width="11.14"/>
    <col collapsed="false" customWidth="true" hidden="false" outlineLevel="0" max="5878" min="5878" style="5" width="11.43"/>
    <col collapsed="false" customWidth="true" hidden="false" outlineLevel="0" max="5879" min="5879" style="5" width="13.71"/>
    <col collapsed="false" customWidth="true" hidden="false" outlineLevel="0" max="5880" min="5880" style="5" width="15.85"/>
    <col collapsed="false" customWidth="true" hidden="false" outlineLevel="0" max="6118" min="6118" style="5" width="9.57"/>
    <col collapsed="false" customWidth="true" hidden="false" outlineLevel="0" max="6119" min="6119" style="5" width="30"/>
    <col collapsed="false" customWidth="true" hidden="false" outlineLevel="0" max="6120" min="6120" style="5" width="48.29"/>
    <col collapsed="false" customWidth="true" hidden="false" outlineLevel="0" max="6121" min="6121" style="5" width="6.85"/>
    <col collapsed="false" customWidth="true" hidden="false" outlineLevel="0" max="6122" min="6122" style="5" width="11.57"/>
    <col collapsed="false" customWidth="true" hidden="false" outlineLevel="0" max="6124" min="6123" style="5" width="13.86"/>
    <col collapsed="false" customWidth="true" hidden="false" outlineLevel="0" max="6125" min="6125" style="5" width="12"/>
    <col collapsed="false" customWidth="true" hidden="false" outlineLevel="0" max="6126" min="6126" style="5" width="44.29"/>
    <col collapsed="false" customWidth="true" hidden="false" outlineLevel="0" max="6127" min="6127" style="5" width="26.57"/>
    <col collapsed="false" customWidth="true" hidden="false" outlineLevel="0" max="6128" min="6128" style="5" width="18"/>
    <col collapsed="false" customWidth="true" hidden="false" outlineLevel="0" max="6130" min="6130" style="5" width="10.57"/>
    <col collapsed="false" customWidth="true" hidden="false" outlineLevel="0" max="6131" min="6131" style="5" width="12.15"/>
    <col collapsed="false" customWidth="true" hidden="false" outlineLevel="0" max="6133" min="6133" style="5" width="11.14"/>
    <col collapsed="false" customWidth="true" hidden="false" outlineLevel="0" max="6134" min="6134" style="5" width="11.43"/>
    <col collapsed="false" customWidth="true" hidden="false" outlineLevel="0" max="6135" min="6135" style="5" width="13.71"/>
    <col collapsed="false" customWidth="true" hidden="false" outlineLevel="0" max="6136" min="6136" style="5" width="15.85"/>
    <col collapsed="false" customWidth="true" hidden="false" outlineLevel="0" max="6374" min="6374" style="5" width="9.57"/>
    <col collapsed="false" customWidth="true" hidden="false" outlineLevel="0" max="6375" min="6375" style="5" width="30"/>
    <col collapsed="false" customWidth="true" hidden="false" outlineLevel="0" max="6376" min="6376" style="5" width="48.29"/>
    <col collapsed="false" customWidth="true" hidden="false" outlineLevel="0" max="6377" min="6377" style="5" width="6.85"/>
    <col collapsed="false" customWidth="true" hidden="false" outlineLevel="0" max="6378" min="6378" style="5" width="11.57"/>
    <col collapsed="false" customWidth="true" hidden="false" outlineLevel="0" max="6380" min="6379" style="5" width="13.86"/>
    <col collapsed="false" customWidth="true" hidden="false" outlineLevel="0" max="6381" min="6381" style="5" width="12"/>
    <col collapsed="false" customWidth="true" hidden="false" outlineLevel="0" max="6382" min="6382" style="5" width="44.29"/>
    <col collapsed="false" customWidth="true" hidden="false" outlineLevel="0" max="6383" min="6383" style="5" width="26.57"/>
    <col collapsed="false" customWidth="true" hidden="false" outlineLevel="0" max="6384" min="6384" style="5" width="18"/>
    <col collapsed="false" customWidth="true" hidden="false" outlineLevel="0" max="6386" min="6386" style="5" width="10.57"/>
    <col collapsed="false" customWidth="true" hidden="false" outlineLevel="0" max="6387" min="6387" style="5" width="12.15"/>
    <col collapsed="false" customWidth="true" hidden="false" outlineLevel="0" max="6389" min="6389" style="5" width="11.14"/>
    <col collapsed="false" customWidth="true" hidden="false" outlineLevel="0" max="6390" min="6390" style="5" width="11.43"/>
    <col collapsed="false" customWidth="true" hidden="false" outlineLevel="0" max="6391" min="6391" style="5" width="13.71"/>
    <col collapsed="false" customWidth="true" hidden="false" outlineLevel="0" max="6392" min="6392" style="5" width="15.85"/>
    <col collapsed="false" customWidth="true" hidden="false" outlineLevel="0" max="6630" min="6630" style="5" width="9.57"/>
    <col collapsed="false" customWidth="true" hidden="false" outlineLevel="0" max="6631" min="6631" style="5" width="30"/>
    <col collapsed="false" customWidth="true" hidden="false" outlineLevel="0" max="6632" min="6632" style="5" width="48.29"/>
    <col collapsed="false" customWidth="true" hidden="false" outlineLevel="0" max="6633" min="6633" style="5" width="6.85"/>
    <col collapsed="false" customWidth="true" hidden="false" outlineLevel="0" max="6634" min="6634" style="5" width="11.57"/>
    <col collapsed="false" customWidth="true" hidden="false" outlineLevel="0" max="6636" min="6635" style="5" width="13.86"/>
    <col collapsed="false" customWidth="true" hidden="false" outlineLevel="0" max="6637" min="6637" style="5" width="12"/>
    <col collapsed="false" customWidth="true" hidden="false" outlineLevel="0" max="6638" min="6638" style="5" width="44.29"/>
    <col collapsed="false" customWidth="true" hidden="false" outlineLevel="0" max="6639" min="6639" style="5" width="26.57"/>
    <col collapsed="false" customWidth="true" hidden="false" outlineLevel="0" max="6640" min="6640" style="5" width="18"/>
    <col collapsed="false" customWidth="true" hidden="false" outlineLevel="0" max="6642" min="6642" style="5" width="10.57"/>
    <col collapsed="false" customWidth="true" hidden="false" outlineLevel="0" max="6643" min="6643" style="5" width="12.15"/>
    <col collapsed="false" customWidth="true" hidden="false" outlineLevel="0" max="6645" min="6645" style="5" width="11.14"/>
    <col collapsed="false" customWidth="true" hidden="false" outlineLevel="0" max="6646" min="6646" style="5" width="11.43"/>
    <col collapsed="false" customWidth="true" hidden="false" outlineLevel="0" max="6647" min="6647" style="5" width="13.71"/>
    <col collapsed="false" customWidth="true" hidden="false" outlineLevel="0" max="6648" min="6648" style="5" width="15.85"/>
    <col collapsed="false" customWidth="true" hidden="false" outlineLevel="0" max="6886" min="6886" style="5" width="9.57"/>
    <col collapsed="false" customWidth="true" hidden="false" outlineLevel="0" max="6887" min="6887" style="5" width="30"/>
    <col collapsed="false" customWidth="true" hidden="false" outlineLevel="0" max="6888" min="6888" style="5" width="48.29"/>
    <col collapsed="false" customWidth="true" hidden="false" outlineLevel="0" max="6889" min="6889" style="5" width="6.85"/>
    <col collapsed="false" customWidth="true" hidden="false" outlineLevel="0" max="6890" min="6890" style="5" width="11.57"/>
    <col collapsed="false" customWidth="true" hidden="false" outlineLevel="0" max="6892" min="6891" style="5" width="13.86"/>
    <col collapsed="false" customWidth="true" hidden="false" outlineLevel="0" max="6893" min="6893" style="5" width="12"/>
    <col collapsed="false" customWidth="true" hidden="false" outlineLevel="0" max="6894" min="6894" style="5" width="44.29"/>
    <col collapsed="false" customWidth="true" hidden="false" outlineLevel="0" max="6895" min="6895" style="5" width="26.57"/>
    <col collapsed="false" customWidth="true" hidden="false" outlineLevel="0" max="6896" min="6896" style="5" width="18"/>
    <col collapsed="false" customWidth="true" hidden="false" outlineLevel="0" max="6898" min="6898" style="5" width="10.57"/>
    <col collapsed="false" customWidth="true" hidden="false" outlineLevel="0" max="6899" min="6899" style="5" width="12.15"/>
    <col collapsed="false" customWidth="true" hidden="false" outlineLevel="0" max="6901" min="6901" style="5" width="11.14"/>
    <col collapsed="false" customWidth="true" hidden="false" outlineLevel="0" max="6902" min="6902" style="5" width="11.43"/>
    <col collapsed="false" customWidth="true" hidden="false" outlineLevel="0" max="6903" min="6903" style="5" width="13.71"/>
    <col collapsed="false" customWidth="true" hidden="false" outlineLevel="0" max="6904" min="6904" style="5" width="15.85"/>
    <col collapsed="false" customWidth="true" hidden="false" outlineLevel="0" max="7142" min="7142" style="5" width="9.57"/>
    <col collapsed="false" customWidth="true" hidden="false" outlineLevel="0" max="7143" min="7143" style="5" width="30"/>
    <col collapsed="false" customWidth="true" hidden="false" outlineLevel="0" max="7144" min="7144" style="5" width="48.29"/>
    <col collapsed="false" customWidth="true" hidden="false" outlineLevel="0" max="7145" min="7145" style="5" width="6.85"/>
    <col collapsed="false" customWidth="true" hidden="false" outlineLevel="0" max="7146" min="7146" style="5" width="11.57"/>
    <col collapsed="false" customWidth="true" hidden="false" outlineLevel="0" max="7148" min="7147" style="5" width="13.86"/>
    <col collapsed="false" customWidth="true" hidden="false" outlineLevel="0" max="7149" min="7149" style="5" width="12"/>
    <col collapsed="false" customWidth="true" hidden="false" outlineLevel="0" max="7150" min="7150" style="5" width="44.29"/>
    <col collapsed="false" customWidth="true" hidden="false" outlineLevel="0" max="7151" min="7151" style="5" width="26.57"/>
    <col collapsed="false" customWidth="true" hidden="false" outlineLevel="0" max="7152" min="7152" style="5" width="18"/>
    <col collapsed="false" customWidth="true" hidden="false" outlineLevel="0" max="7154" min="7154" style="5" width="10.57"/>
    <col collapsed="false" customWidth="true" hidden="false" outlineLevel="0" max="7155" min="7155" style="5" width="12.15"/>
    <col collapsed="false" customWidth="true" hidden="false" outlineLevel="0" max="7157" min="7157" style="5" width="11.14"/>
    <col collapsed="false" customWidth="true" hidden="false" outlineLevel="0" max="7158" min="7158" style="5" width="11.43"/>
    <col collapsed="false" customWidth="true" hidden="false" outlineLevel="0" max="7159" min="7159" style="5" width="13.71"/>
    <col collapsed="false" customWidth="true" hidden="false" outlineLevel="0" max="7160" min="7160" style="5" width="15.85"/>
    <col collapsed="false" customWidth="true" hidden="false" outlineLevel="0" max="7398" min="7398" style="5" width="9.57"/>
    <col collapsed="false" customWidth="true" hidden="false" outlineLevel="0" max="7399" min="7399" style="5" width="30"/>
    <col collapsed="false" customWidth="true" hidden="false" outlineLevel="0" max="7400" min="7400" style="5" width="48.29"/>
    <col collapsed="false" customWidth="true" hidden="false" outlineLevel="0" max="7401" min="7401" style="5" width="6.85"/>
    <col collapsed="false" customWidth="true" hidden="false" outlineLevel="0" max="7402" min="7402" style="5" width="11.57"/>
    <col collapsed="false" customWidth="true" hidden="false" outlineLevel="0" max="7404" min="7403" style="5" width="13.86"/>
    <col collapsed="false" customWidth="true" hidden="false" outlineLevel="0" max="7405" min="7405" style="5" width="12"/>
    <col collapsed="false" customWidth="true" hidden="false" outlineLevel="0" max="7406" min="7406" style="5" width="44.29"/>
    <col collapsed="false" customWidth="true" hidden="false" outlineLevel="0" max="7407" min="7407" style="5" width="26.57"/>
    <col collapsed="false" customWidth="true" hidden="false" outlineLevel="0" max="7408" min="7408" style="5" width="18"/>
    <col collapsed="false" customWidth="true" hidden="false" outlineLevel="0" max="7410" min="7410" style="5" width="10.57"/>
    <col collapsed="false" customWidth="true" hidden="false" outlineLevel="0" max="7411" min="7411" style="5" width="12.15"/>
    <col collapsed="false" customWidth="true" hidden="false" outlineLevel="0" max="7413" min="7413" style="5" width="11.14"/>
    <col collapsed="false" customWidth="true" hidden="false" outlineLevel="0" max="7414" min="7414" style="5" width="11.43"/>
    <col collapsed="false" customWidth="true" hidden="false" outlineLevel="0" max="7415" min="7415" style="5" width="13.71"/>
    <col collapsed="false" customWidth="true" hidden="false" outlineLevel="0" max="7416" min="7416" style="5" width="15.85"/>
    <col collapsed="false" customWidth="true" hidden="false" outlineLevel="0" max="7654" min="7654" style="5" width="9.57"/>
    <col collapsed="false" customWidth="true" hidden="false" outlineLevel="0" max="7655" min="7655" style="5" width="30"/>
    <col collapsed="false" customWidth="true" hidden="false" outlineLevel="0" max="7656" min="7656" style="5" width="48.29"/>
    <col collapsed="false" customWidth="true" hidden="false" outlineLevel="0" max="7657" min="7657" style="5" width="6.85"/>
    <col collapsed="false" customWidth="true" hidden="false" outlineLevel="0" max="7658" min="7658" style="5" width="11.57"/>
    <col collapsed="false" customWidth="true" hidden="false" outlineLevel="0" max="7660" min="7659" style="5" width="13.86"/>
    <col collapsed="false" customWidth="true" hidden="false" outlineLevel="0" max="7661" min="7661" style="5" width="12"/>
    <col collapsed="false" customWidth="true" hidden="false" outlineLevel="0" max="7662" min="7662" style="5" width="44.29"/>
    <col collapsed="false" customWidth="true" hidden="false" outlineLevel="0" max="7663" min="7663" style="5" width="26.57"/>
    <col collapsed="false" customWidth="true" hidden="false" outlineLevel="0" max="7664" min="7664" style="5" width="18"/>
    <col collapsed="false" customWidth="true" hidden="false" outlineLevel="0" max="7666" min="7666" style="5" width="10.57"/>
    <col collapsed="false" customWidth="true" hidden="false" outlineLevel="0" max="7667" min="7667" style="5" width="12.15"/>
    <col collapsed="false" customWidth="true" hidden="false" outlineLevel="0" max="7669" min="7669" style="5" width="11.14"/>
    <col collapsed="false" customWidth="true" hidden="false" outlineLevel="0" max="7670" min="7670" style="5" width="11.43"/>
    <col collapsed="false" customWidth="true" hidden="false" outlineLevel="0" max="7671" min="7671" style="5" width="13.71"/>
    <col collapsed="false" customWidth="true" hidden="false" outlineLevel="0" max="7672" min="7672" style="5" width="15.85"/>
    <col collapsed="false" customWidth="true" hidden="false" outlineLevel="0" max="7910" min="7910" style="5" width="9.57"/>
    <col collapsed="false" customWidth="true" hidden="false" outlineLevel="0" max="7911" min="7911" style="5" width="30"/>
    <col collapsed="false" customWidth="true" hidden="false" outlineLevel="0" max="7912" min="7912" style="5" width="48.29"/>
    <col collapsed="false" customWidth="true" hidden="false" outlineLevel="0" max="7913" min="7913" style="5" width="6.85"/>
    <col collapsed="false" customWidth="true" hidden="false" outlineLevel="0" max="7914" min="7914" style="5" width="11.57"/>
    <col collapsed="false" customWidth="true" hidden="false" outlineLevel="0" max="7916" min="7915" style="5" width="13.86"/>
    <col collapsed="false" customWidth="true" hidden="false" outlineLevel="0" max="7917" min="7917" style="5" width="12"/>
    <col collapsed="false" customWidth="true" hidden="false" outlineLevel="0" max="7918" min="7918" style="5" width="44.29"/>
    <col collapsed="false" customWidth="true" hidden="false" outlineLevel="0" max="7919" min="7919" style="5" width="26.57"/>
    <col collapsed="false" customWidth="true" hidden="false" outlineLevel="0" max="7920" min="7920" style="5" width="18"/>
    <col collapsed="false" customWidth="true" hidden="false" outlineLevel="0" max="7922" min="7922" style="5" width="10.57"/>
    <col collapsed="false" customWidth="true" hidden="false" outlineLevel="0" max="7923" min="7923" style="5" width="12.15"/>
    <col collapsed="false" customWidth="true" hidden="false" outlineLevel="0" max="7925" min="7925" style="5" width="11.14"/>
    <col collapsed="false" customWidth="true" hidden="false" outlineLevel="0" max="7926" min="7926" style="5" width="11.43"/>
    <col collapsed="false" customWidth="true" hidden="false" outlineLevel="0" max="7927" min="7927" style="5" width="13.71"/>
    <col collapsed="false" customWidth="true" hidden="false" outlineLevel="0" max="7928" min="7928" style="5" width="15.85"/>
    <col collapsed="false" customWidth="true" hidden="false" outlineLevel="0" max="8166" min="8166" style="5" width="9.57"/>
    <col collapsed="false" customWidth="true" hidden="false" outlineLevel="0" max="8167" min="8167" style="5" width="30"/>
    <col collapsed="false" customWidth="true" hidden="false" outlineLevel="0" max="8168" min="8168" style="5" width="48.29"/>
    <col collapsed="false" customWidth="true" hidden="false" outlineLevel="0" max="8169" min="8169" style="5" width="6.85"/>
    <col collapsed="false" customWidth="true" hidden="false" outlineLevel="0" max="8170" min="8170" style="5" width="11.57"/>
    <col collapsed="false" customWidth="true" hidden="false" outlineLevel="0" max="8172" min="8171" style="5" width="13.86"/>
    <col collapsed="false" customWidth="true" hidden="false" outlineLevel="0" max="8173" min="8173" style="5" width="12"/>
    <col collapsed="false" customWidth="true" hidden="false" outlineLevel="0" max="8174" min="8174" style="5" width="44.29"/>
    <col collapsed="false" customWidth="true" hidden="false" outlineLevel="0" max="8175" min="8175" style="5" width="26.57"/>
    <col collapsed="false" customWidth="true" hidden="false" outlineLevel="0" max="8176" min="8176" style="5" width="18"/>
    <col collapsed="false" customWidth="true" hidden="false" outlineLevel="0" max="8178" min="8178" style="5" width="10.57"/>
    <col collapsed="false" customWidth="true" hidden="false" outlineLevel="0" max="8179" min="8179" style="5" width="12.15"/>
    <col collapsed="false" customWidth="true" hidden="false" outlineLevel="0" max="8181" min="8181" style="5" width="11.14"/>
    <col collapsed="false" customWidth="true" hidden="false" outlineLevel="0" max="8182" min="8182" style="5" width="11.43"/>
    <col collapsed="false" customWidth="true" hidden="false" outlineLevel="0" max="8183" min="8183" style="5" width="13.71"/>
    <col collapsed="false" customWidth="true" hidden="false" outlineLevel="0" max="8184" min="8184" style="5" width="15.85"/>
    <col collapsed="false" customWidth="true" hidden="false" outlineLevel="0" max="8422" min="8422" style="5" width="9.57"/>
    <col collapsed="false" customWidth="true" hidden="false" outlineLevel="0" max="8423" min="8423" style="5" width="30"/>
    <col collapsed="false" customWidth="true" hidden="false" outlineLevel="0" max="8424" min="8424" style="5" width="48.29"/>
    <col collapsed="false" customWidth="true" hidden="false" outlineLevel="0" max="8425" min="8425" style="5" width="6.85"/>
    <col collapsed="false" customWidth="true" hidden="false" outlineLevel="0" max="8426" min="8426" style="5" width="11.57"/>
    <col collapsed="false" customWidth="true" hidden="false" outlineLevel="0" max="8428" min="8427" style="5" width="13.86"/>
    <col collapsed="false" customWidth="true" hidden="false" outlineLevel="0" max="8429" min="8429" style="5" width="12"/>
    <col collapsed="false" customWidth="true" hidden="false" outlineLevel="0" max="8430" min="8430" style="5" width="44.29"/>
    <col collapsed="false" customWidth="true" hidden="false" outlineLevel="0" max="8431" min="8431" style="5" width="26.57"/>
    <col collapsed="false" customWidth="true" hidden="false" outlineLevel="0" max="8432" min="8432" style="5" width="18"/>
    <col collapsed="false" customWidth="true" hidden="false" outlineLevel="0" max="8434" min="8434" style="5" width="10.57"/>
    <col collapsed="false" customWidth="true" hidden="false" outlineLevel="0" max="8435" min="8435" style="5" width="12.15"/>
    <col collapsed="false" customWidth="true" hidden="false" outlineLevel="0" max="8437" min="8437" style="5" width="11.14"/>
    <col collapsed="false" customWidth="true" hidden="false" outlineLevel="0" max="8438" min="8438" style="5" width="11.43"/>
    <col collapsed="false" customWidth="true" hidden="false" outlineLevel="0" max="8439" min="8439" style="5" width="13.71"/>
    <col collapsed="false" customWidth="true" hidden="false" outlineLevel="0" max="8440" min="8440" style="5" width="15.85"/>
    <col collapsed="false" customWidth="true" hidden="false" outlineLevel="0" max="8678" min="8678" style="5" width="9.57"/>
    <col collapsed="false" customWidth="true" hidden="false" outlineLevel="0" max="8679" min="8679" style="5" width="30"/>
    <col collapsed="false" customWidth="true" hidden="false" outlineLevel="0" max="8680" min="8680" style="5" width="48.29"/>
    <col collapsed="false" customWidth="true" hidden="false" outlineLevel="0" max="8681" min="8681" style="5" width="6.85"/>
    <col collapsed="false" customWidth="true" hidden="false" outlineLevel="0" max="8682" min="8682" style="5" width="11.57"/>
    <col collapsed="false" customWidth="true" hidden="false" outlineLevel="0" max="8684" min="8683" style="5" width="13.86"/>
    <col collapsed="false" customWidth="true" hidden="false" outlineLevel="0" max="8685" min="8685" style="5" width="12"/>
    <col collapsed="false" customWidth="true" hidden="false" outlineLevel="0" max="8686" min="8686" style="5" width="44.29"/>
    <col collapsed="false" customWidth="true" hidden="false" outlineLevel="0" max="8687" min="8687" style="5" width="26.57"/>
    <col collapsed="false" customWidth="true" hidden="false" outlineLevel="0" max="8688" min="8688" style="5" width="18"/>
    <col collapsed="false" customWidth="true" hidden="false" outlineLevel="0" max="8690" min="8690" style="5" width="10.57"/>
    <col collapsed="false" customWidth="true" hidden="false" outlineLevel="0" max="8691" min="8691" style="5" width="12.15"/>
    <col collapsed="false" customWidth="true" hidden="false" outlineLevel="0" max="8693" min="8693" style="5" width="11.14"/>
    <col collapsed="false" customWidth="true" hidden="false" outlineLevel="0" max="8694" min="8694" style="5" width="11.43"/>
    <col collapsed="false" customWidth="true" hidden="false" outlineLevel="0" max="8695" min="8695" style="5" width="13.71"/>
    <col collapsed="false" customWidth="true" hidden="false" outlineLevel="0" max="8696" min="8696" style="5" width="15.85"/>
    <col collapsed="false" customWidth="true" hidden="false" outlineLevel="0" max="8934" min="8934" style="5" width="9.57"/>
    <col collapsed="false" customWidth="true" hidden="false" outlineLevel="0" max="8935" min="8935" style="5" width="30"/>
    <col collapsed="false" customWidth="true" hidden="false" outlineLevel="0" max="8936" min="8936" style="5" width="48.29"/>
    <col collapsed="false" customWidth="true" hidden="false" outlineLevel="0" max="8937" min="8937" style="5" width="6.85"/>
    <col collapsed="false" customWidth="true" hidden="false" outlineLevel="0" max="8938" min="8938" style="5" width="11.57"/>
    <col collapsed="false" customWidth="true" hidden="false" outlineLevel="0" max="8940" min="8939" style="5" width="13.86"/>
    <col collapsed="false" customWidth="true" hidden="false" outlineLevel="0" max="8941" min="8941" style="5" width="12"/>
    <col collapsed="false" customWidth="true" hidden="false" outlineLevel="0" max="8942" min="8942" style="5" width="44.29"/>
    <col collapsed="false" customWidth="true" hidden="false" outlineLevel="0" max="8943" min="8943" style="5" width="26.57"/>
    <col collapsed="false" customWidth="true" hidden="false" outlineLevel="0" max="8944" min="8944" style="5" width="18"/>
    <col collapsed="false" customWidth="true" hidden="false" outlineLevel="0" max="8946" min="8946" style="5" width="10.57"/>
    <col collapsed="false" customWidth="true" hidden="false" outlineLevel="0" max="8947" min="8947" style="5" width="12.15"/>
    <col collapsed="false" customWidth="true" hidden="false" outlineLevel="0" max="8949" min="8949" style="5" width="11.14"/>
    <col collapsed="false" customWidth="true" hidden="false" outlineLevel="0" max="8950" min="8950" style="5" width="11.43"/>
    <col collapsed="false" customWidth="true" hidden="false" outlineLevel="0" max="8951" min="8951" style="5" width="13.71"/>
    <col collapsed="false" customWidth="true" hidden="false" outlineLevel="0" max="8952" min="8952" style="5" width="15.85"/>
    <col collapsed="false" customWidth="true" hidden="false" outlineLevel="0" max="9190" min="9190" style="5" width="9.57"/>
    <col collapsed="false" customWidth="true" hidden="false" outlineLevel="0" max="9191" min="9191" style="5" width="30"/>
    <col collapsed="false" customWidth="true" hidden="false" outlineLevel="0" max="9192" min="9192" style="5" width="48.29"/>
    <col collapsed="false" customWidth="true" hidden="false" outlineLevel="0" max="9193" min="9193" style="5" width="6.85"/>
    <col collapsed="false" customWidth="true" hidden="false" outlineLevel="0" max="9194" min="9194" style="5" width="11.57"/>
    <col collapsed="false" customWidth="true" hidden="false" outlineLevel="0" max="9196" min="9195" style="5" width="13.86"/>
    <col collapsed="false" customWidth="true" hidden="false" outlineLevel="0" max="9197" min="9197" style="5" width="12"/>
    <col collapsed="false" customWidth="true" hidden="false" outlineLevel="0" max="9198" min="9198" style="5" width="44.29"/>
    <col collapsed="false" customWidth="true" hidden="false" outlineLevel="0" max="9199" min="9199" style="5" width="26.57"/>
    <col collapsed="false" customWidth="true" hidden="false" outlineLevel="0" max="9200" min="9200" style="5" width="18"/>
    <col collapsed="false" customWidth="true" hidden="false" outlineLevel="0" max="9202" min="9202" style="5" width="10.57"/>
    <col collapsed="false" customWidth="true" hidden="false" outlineLevel="0" max="9203" min="9203" style="5" width="12.15"/>
    <col collapsed="false" customWidth="true" hidden="false" outlineLevel="0" max="9205" min="9205" style="5" width="11.14"/>
    <col collapsed="false" customWidth="true" hidden="false" outlineLevel="0" max="9206" min="9206" style="5" width="11.43"/>
    <col collapsed="false" customWidth="true" hidden="false" outlineLevel="0" max="9207" min="9207" style="5" width="13.71"/>
    <col collapsed="false" customWidth="true" hidden="false" outlineLevel="0" max="9208" min="9208" style="5" width="15.85"/>
    <col collapsed="false" customWidth="true" hidden="false" outlineLevel="0" max="9446" min="9446" style="5" width="9.57"/>
    <col collapsed="false" customWidth="true" hidden="false" outlineLevel="0" max="9447" min="9447" style="5" width="30"/>
    <col collapsed="false" customWidth="true" hidden="false" outlineLevel="0" max="9448" min="9448" style="5" width="48.29"/>
    <col collapsed="false" customWidth="true" hidden="false" outlineLevel="0" max="9449" min="9449" style="5" width="6.85"/>
    <col collapsed="false" customWidth="true" hidden="false" outlineLevel="0" max="9450" min="9450" style="5" width="11.57"/>
    <col collapsed="false" customWidth="true" hidden="false" outlineLevel="0" max="9452" min="9451" style="5" width="13.86"/>
    <col collapsed="false" customWidth="true" hidden="false" outlineLevel="0" max="9453" min="9453" style="5" width="12"/>
    <col collapsed="false" customWidth="true" hidden="false" outlineLevel="0" max="9454" min="9454" style="5" width="44.29"/>
    <col collapsed="false" customWidth="true" hidden="false" outlineLevel="0" max="9455" min="9455" style="5" width="26.57"/>
    <col collapsed="false" customWidth="true" hidden="false" outlineLevel="0" max="9456" min="9456" style="5" width="18"/>
    <col collapsed="false" customWidth="true" hidden="false" outlineLevel="0" max="9458" min="9458" style="5" width="10.57"/>
    <col collapsed="false" customWidth="true" hidden="false" outlineLevel="0" max="9459" min="9459" style="5" width="12.15"/>
    <col collapsed="false" customWidth="true" hidden="false" outlineLevel="0" max="9461" min="9461" style="5" width="11.14"/>
    <col collapsed="false" customWidth="true" hidden="false" outlineLevel="0" max="9462" min="9462" style="5" width="11.43"/>
    <col collapsed="false" customWidth="true" hidden="false" outlineLevel="0" max="9463" min="9463" style="5" width="13.71"/>
    <col collapsed="false" customWidth="true" hidden="false" outlineLevel="0" max="9464" min="9464" style="5" width="15.85"/>
    <col collapsed="false" customWidth="true" hidden="false" outlineLevel="0" max="9702" min="9702" style="5" width="9.57"/>
    <col collapsed="false" customWidth="true" hidden="false" outlineLevel="0" max="9703" min="9703" style="5" width="30"/>
    <col collapsed="false" customWidth="true" hidden="false" outlineLevel="0" max="9704" min="9704" style="5" width="48.29"/>
    <col collapsed="false" customWidth="true" hidden="false" outlineLevel="0" max="9705" min="9705" style="5" width="6.85"/>
    <col collapsed="false" customWidth="true" hidden="false" outlineLevel="0" max="9706" min="9706" style="5" width="11.57"/>
    <col collapsed="false" customWidth="true" hidden="false" outlineLevel="0" max="9708" min="9707" style="5" width="13.86"/>
    <col collapsed="false" customWidth="true" hidden="false" outlineLevel="0" max="9709" min="9709" style="5" width="12"/>
    <col collapsed="false" customWidth="true" hidden="false" outlineLevel="0" max="9710" min="9710" style="5" width="44.29"/>
    <col collapsed="false" customWidth="true" hidden="false" outlineLevel="0" max="9711" min="9711" style="5" width="26.57"/>
    <col collapsed="false" customWidth="true" hidden="false" outlineLevel="0" max="9712" min="9712" style="5" width="18"/>
    <col collapsed="false" customWidth="true" hidden="false" outlineLevel="0" max="9714" min="9714" style="5" width="10.57"/>
    <col collapsed="false" customWidth="true" hidden="false" outlineLevel="0" max="9715" min="9715" style="5" width="12.15"/>
    <col collapsed="false" customWidth="true" hidden="false" outlineLevel="0" max="9717" min="9717" style="5" width="11.14"/>
    <col collapsed="false" customWidth="true" hidden="false" outlineLevel="0" max="9718" min="9718" style="5" width="11.43"/>
    <col collapsed="false" customWidth="true" hidden="false" outlineLevel="0" max="9719" min="9719" style="5" width="13.71"/>
    <col collapsed="false" customWidth="true" hidden="false" outlineLevel="0" max="9720" min="9720" style="5" width="15.85"/>
    <col collapsed="false" customWidth="true" hidden="false" outlineLevel="0" max="9958" min="9958" style="5" width="9.57"/>
    <col collapsed="false" customWidth="true" hidden="false" outlineLevel="0" max="9959" min="9959" style="5" width="30"/>
    <col collapsed="false" customWidth="true" hidden="false" outlineLevel="0" max="9960" min="9960" style="5" width="48.29"/>
    <col collapsed="false" customWidth="true" hidden="false" outlineLevel="0" max="9961" min="9961" style="5" width="6.85"/>
    <col collapsed="false" customWidth="true" hidden="false" outlineLevel="0" max="9962" min="9962" style="5" width="11.57"/>
    <col collapsed="false" customWidth="true" hidden="false" outlineLevel="0" max="9964" min="9963" style="5" width="13.86"/>
    <col collapsed="false" customWidth="true" hidden="false" outlineLevel="0" max="9965" min="9965" style="5" width="12"/>
    <col collapsed="false" customWidth="true" hidden="false" outlineLevel="0" max="9966" min="9966" style="5" width="44.29"/>
    <col collapsed="false" customWidth="true" hidden="false" outlineLevel="0" max="9967" min="9967" style="5" width="26.57"/>
    <col collapsed="false" customWidth="true" hidden="false" outlineLevel="0" max="9968" min="9968" style="5" width="18"/>
    <col collapsed="false" customWidth="true" hidden="false" outlineLevel="0" max="9970" min="9970" style="5" width="10.57"/>
    <col collapsed="false" customWidth="true" hidden="false" outlineLevel="0" max="9971" min="9971" style="5" width="12.15"/>
    <col collapsed="false" customWidth="true" hidden="false" outlineLevel="0" max="9973" min="9973" style="5" width="11.14"/>
    <col collapsed="false" customWidth="true" hidden="false" outlineLevel="0" max="9974" min="9974" style="5" width="11.43"/>
    <col collapsed="false" customWidth="true" hidden="false" outlineLevel="0" max="9975" min="9975" style="5" width="13.71"/>
    <col collapsed="false" customWidth="true" hidden="false" outlineLevel="0" max="9976" min="9976" style="5" width="15.85"/>
    <col collapsed="false" customWidth="true" hidden="false" outlineLevel="0" max="10214" min="10214" style="5" width="9.57"/>
    <col collapsed="false" customWidth="true" hidden="false" outlineLevel="0" max="10215" min="10215" style="5" width="30"/>
    <col collapsed="false" customWidth="true" hidden="false" outlineLevel="0" max="10216" min="10216" style="5" width="48.29"/>
    <col collapsed="false" customWidth="true" hidden="false" outlineLevel="0" max="10217" min="10217" style="5" width="6.85"/>
    <col collapsed="false" customWidth="true" hidden="false" outlineLevel="0" max="10218" min="10218" style="5" width="11.57"/>
    <col collapsed="false" customWidth="true" hidden="false" outlineLevel="0" max="10220" min="10219" style="5" width="13.86"/>
    <col collapsed="false" customWidth="true" hidden="false" outlineLevel="0" max="10221" min="10221" style="5" width="12"/>
    <col collapsed="false" customWidth="true" hidden="false" outlineLevel="0" max="10222" min="10222" style="5" width="44.29"/>
    <col collapsed="false" customWidth="true" hidden="false" outlineLevel="0" max="10223" min="10223" style="5" width="26.57"/>
    <col collapsed="false" customWidth="true" hidden="false" outlineLevel="0" max="10224" min="10224" style="5" width="18"/>
    <col collapsed="false" customWidth="true" hidden="false" outlineLevel="0" max="10226" min="10226" style="5" width="10.57"/>
    <col collapsed="false" customWidth="true" hidden="false" outlineLevel="0" max="10227" min="10227" style="5" width="12.15"/>
    <col collapsed="false" customWidth="true" hidden="false" outlineLevel="0" max="10229" min="10229" style="5" width="11.14"/>
    <col collapsed="false" customWidth="true" hidden="false" outlineLevel="0" max="10230" min="10230" style="5" width="11.43"/>
    <col collapsed="false" customWidth="true" hidden="false" outlineLevel="0" max="10231" min="10231" style="5" width="13.71"/>
    <col collapsed="false" customWidth="true" hidden="false" outlineLevel="0" max="10232" min="10232" style="5" width="15.85"/>
    <col collapsed="false" customWidth="true" hidden="false" outlineLevel="0" max="10470" min="10470" style="5" width="9.57"/>
    <col collapsed="false" customWidth="true" hidden="false" outlineLevel="0" max="10471" min="10471" style="5" width="30"/>
    <col collapsed="false" customWidth="true" hidden="false" outlineLevel="0" max="10472" min="10472" style="5" width="48.29"/>
    <col collapsed="false" customWidth="true" hidden="false" outlineLevel="0" max="10473" min="10473" style="5" width="6.85"/>
    <col collapsed="false" customWidth="true" hidden="false" outlineLevel="0" max="10474" min="10474" style="5" width="11.57"/>
    <col collapsed="false" customWidth="true" hidden="false" outlineLevel="0" max="10476" min="10475" style="5" width="13.86"/>
    <col collapsed="false" customWidth="true" hidden="false" outlineLevel="0" max="10477" min="10477" style="5" width="12"/>
    <col collapsed="false" customWidth="true" hidden="false" outlineLevel="0" max="10478" min="10478" style="5" width="44.29"/>
    <col collapsed="false" customWidth="true" hidden="false" outlineLevel="0" max="10479" min="10479" style="5" width="26.57"/>
    <col collapsed="false" customWidth="true" hidden="false" outlineLevel="0" max="10480" min="10480" style="5" width="18"/>
    <col collapsed="false" customWidth="true" hidden="false" outlineLevel="0" max="10482" min="10482" style="5" width="10.57"/>
    <col collapsed="false" customWidth="true" hidden="false" outlineLevel="0" max="10483" min="10483" style="5" width="12.15"/>
    <col collapsed="false" customWidth="true" hidden="false" outlineLevel="0" max="10485" min="10485" style="5" width="11.14"/>
    <col collapsed="false" customWidth="true" hidden="false" outlineLevel="0" max="10486" min="10486" style="5" width="11.43"/>
    <col collapsed="false" customWidth="true" hidden="false" outlineLevel="0" max="10487" min="10487" style="5" width="13.71"/>
    <col collapsed="false" customWidth="true" hidden="false" outlineLevel="0" max="10488" min="10488" style="5" width="15.85"/>
    <col collapsed="false" customWidth="true" hidden="false" outlineLevel="0" max="10726" min="10726" style="5" width="9.57"/>
    <col collapsed="false" customWidth="true" hidden="false" outlineLevel="0" max="10727" min="10727" style="5" width="30"/>
    <col collapsed="false" customWidth="true" hidden="false" outlineLevel="0" max="10728" min="10728" style="5" width="48.29"/>
    <col collapsed="false" customWidth="true" hidden="false" outlineLevel="0" max="10729" min="10729" style="5" width="6.85"/>
    <col collapsed="false" customWidth="true" hidden="false" outlineLevel="0" max="10730" min="10730" style="5" width="11.57"/>
    <col collapsed="false" customWidth="true" hidden="false" outlineLevel="0" max="10732" min="10731" style="5" width="13.86"/>
    <col collapsed="false" customWidth="true" hidden="false" outlineLevel="0" max="10733" min="10733" style="5" width="12"/>
    <col collapsed="false" customWidth="true" hidden="false" outlineLevel="0" max="10734" min="10734" style="5" width="44.29"/>
    <col collapsed="false" customWidth="true" hidden="false" outlineLevel="0" max="10735" min="10735" style="5" width="26.57"/>
    <col collapsed="false" customWidth="true" hidden="false" outlineLevel="0" max="10736" min="10736" style="5" width="18"/>
    <col collapsed="false" customWidth="true" hidden="false" outlineLevel="0" max="10738" min="10738" style="5" width="10.57"/>
    <col collapsed="false" customWidth="true" hidden="false" outlineLevel="0" max="10739" min="10739" style="5" width="12.15"/>
    <col collapsed="false" customWidth="true" hidden="false" outlineLevel="0" max="10741" min="10741" style="5" width="11.14"/>
    <col collapsed="false" customWidth="true" hidden="false" outlineLevel="0" max="10742" min="10742" style="5" width="11.43"/>
    <col collapsed="false" customWidth="true" hidden="false" outlineLevel="0" max="10743" min="10743" style="5" width="13.71"/>
    <col collapsed="false" customWidth="true" hidden="false" outlineLevel="0" max="10744" min="10744" style="5" width="15.85"/>
    <col collapsed="false" customWidth="true" hidden="false" outlineLevel="0" max="10982" min="10982" style="5" width="9.57"/>
    <col collapsed="false" customWidth="true" hidden="false" outlineLevel="0" max="10983" min="10983" style="5" width="30"/>
    <col collapsed="false" customWidth="true" hidden="false" outlineLevel="0" max="10984" min="10984" style="5" width="48.29"/>
    <col collapsed="false" customWidth="true" hidden="false" outlineLevel="0" max="10985" min="10985" style="5" width="6.85"/>
    <col collapsed="false" customWidth="true" hidden="false" outlineLevel="0" max="10986" min="10986" style="5" width="11.57"/>
    <col collapsed="false" customWidth="true" hidden="false" outlineLevel="0" max="10988" min="10987" style="5" width="13.86"/>
    <col collapsed="false" customWidth="true" hidden="false" outlineLevel="0" max="10989" min="10989" style="5" width="12"/>
    <col collapsed="false" customWidth="true" hidden="false" outlineLevel="0" max="10990" min="10990" style="5" width="44.29"/>
    <col collapsed="false" customWidth="true" hidden="false" outlineLevel="0" max="10991" min="10991" style="5" width="26.57"/>
    <col collapsed="false" customWidth="true" hidden="false" outlineLevel="0" max="10992" min="10992" style="5" width="18"/>
    <col collapsed="false" customWidth="true" hidden="false" outlineLevel="0" max="10994" min="10994" style="5" width="10.57"/>
    <col collapsed="false" customWidth="true" hidden="false" outlineLevel="0" max="10995" min="10995" style="5" width="12.15"/>
    <col collapsed="false" customWidth="true" hidden="false" outlineLevel="0" max="10997" min="10997" style="5" width="11.14"/>
    <col collapsed="false" customWidth="true" hidden="false" outlineLevel="0" max="10998" min="10998" style="5" width="11.43"/>
    <col collapsed="false" customWidth="true" hidden="false" outlineLevel="0" max="10999" min="10999" style="5" width="13.71"/>
    <col collapsed="false" customWidth="true" hidden="false" outlineLevel="0" max="11000" min="11000" style="5" width="15.85"/>
    <col collapsed="false" customWidth="true" hidden="false" outlineLevel="0" max="11238" min="11238" style="5" width="9.57"/>
    <col collapsed="false" customWidth="true" hidden="false" outlineLevel="0" max="11239" min="11239" style="5" width="30"/>
    <col collapsed="false" customWidth="true" hidden="false" outlineLevel="0" max="11240" min="11240" style="5" width="48.29"/>
    <col collapsed="false" customWidth="true" hidden="false" outlineLevel="0" max="11241" min="11241" style="5" width="6.85"/>
    <col collapsed="false" customWidth="true" hidden="false" outlineLevel="0" max="11242" min="11242" style="5" width="11.57"/>
    <col collapsed="false" customWidth="true" hidden="false" outlineLevel="0" max="11244" min="11243" style="5" width="13.86"/>
    <col collapsed="false" customWidth="true" hidden="false" outlineLevel="0" max="11245" min="11245" style="5" width="12"/>
    <col collapsed="false" customWidth="true" hidden="false" outlineLevel="0" max="11246" min="11246" style="5" width="44.29"/>
    <col collapsed="false" customWidth="true" hidden="false" outlineLevel="0" max="11247" min="11247" style="5" width="26.57"/>
    <col collapsed="false" customWidth="true" hidden="false" outlineLevel="0" max="11248" min="11248" style="5" width="18"/>
    <col collapsed="false" customWidth="true" hidden="false" outlineLevel="0" max="11250" min="11250" style="5" width="10.57"/>
    <col collapsed="false" customWidth="true" hidden="false" outlineLevel="0" max="11251" min="11251" style="5" width="12.15"/>
    <col collapsed="false" customWidth="true" hidden="false" outlineLevel="0" max="11253" min="11253" style="5" width="11.14"/>
    <col collapsed="false" customWidth="true" hidden="false" outlineLevel="0" max="11254" min="11254" style="5" width="11.43"/>
    <col collapsed="false" customWidth="true" hidden="false" outlineLevel="0" max="11255" min="11255" style="5" width="13.71"/>
    <col collapsed="false" customWidth="true" hidden="false" outlineLevel="0" max="11256" min="11256" style="5" width="15.85"/>
    <col collapsed="false" customWidth="true" hidden="false" outlineLevel="0" max="11494" min="11494" style="5" width="9.57"/>
    <col collapsed="false" customWidth="true" hidden="false" outlineLevel="0" max="11495" min="11495" style="5" width="30"/>
    <col collapsed="false" customWidth="true" hidden="false" outlineLevel="0" max="11496" min="11496" style="5" width="48.29"/>
    <col collapsed="false" customWidth="true" hidden="false" outlineLevel="0" max="11497" min="11497" style="5" width="6.85"/>
    <col collapsed="false" customWidth="true" hidden="false" outlineLevel="0" max="11498" min="11498" style="5" width="11.57"/>
    <col collapsed="false" customWidth="true" hidden="false" outlineLevel="0" max="11500" min="11499" style="5" width="13.86"/>
    <col collapsed="false" customWidth="true" hidden="false" outlineLevel="0" max="11501" min="11501" style="5" width="12"/>
    <col collapsed="false" customWidth="true" hidden="false" outlineLevel="0" max="11502" min="11502" style="5" width="44.29"/>
    <col collapsed="false" customWidth="true" hidden="false" outlineLevel="0" max="11503" min="11503" style="5" width="26.57"/>
    <col collapsed="false" customWidth="true" hidden="false" outlineLevel="0" max="11504" min="11504" style="5" width="18"/>
    <col collapsed="false" customWidth="true" hidden="false" outlineLevel="0" max="11506" min="11506" style="5" width="10.57"/>
    <col collapsed="false" customWidth="true" hidden="false" outlineLevel="0" max="11507" min="11507" style="5" width="12.15"/>
    <col collapsed="false" customWidth="true" hidden="false" outlineLevel="0" max="11509" min="11509" style="5" width="11.14"/>
    <col collapsed="false" customWidth="true" hidden="false" outlineLevel="0" max="11510" min="11510" style="5" width="11.43"/>
    <col collapsed="false" customWidth="true" hidden="false" outlineLevel="0" max="11511" min="11511" style="5" width="13.71"/>
    <col collapsed="false" customWidth="true" hidden="false" outlineLevel="0" max="11512" min="11512" style="5" width="15.85"/>
    <col collapsed="false" customWidth="true" hidden="false" outlineLevel="0" max="11750" min="11750" style="5" width="9.57"/>
    <col collapsed="false" customWidth="true" hidden="false" outlineLevel="0" max="11751" min="11751" style="5" width="30"/>
    <col collapsed="false" customWidth="true" hidden="false" outlineLevel="0" max="11752" min="11752" style="5" width="48.29"/>
    <col collapsed="false" customWidth="true" hidden="false" outlineLevel="0" max="11753" min="11753" style="5" width="6.85"/>
    <col collapsed="false" customWidth="true" hidden="false" outlineLevel="0" max="11754" min="11754" style="5" width="11.57"/>
    <col collapsed="false" customWidth="true" hidden="false" outlineLevel="0" max="11756" min="11755" style="5" width="13.86"/>
    <col collapsed="false" customWidth="true" hidden="false" outlineLevel="0" max="11757" min="11757" style="5" width="12"/>
    <col collapsed="false" customWidth="true" hidden="false" outlineLevel="0" max="11758" min="11758" style="5" width="44.29"/>
    <col collapsed="false" customWidth="true" hidden="false" outlineLevel="0" max="11759" min="11759" style="5" width="26.57"/>
    <col collapsed="false" customWidth="true" hidden="false" outlineLevel="0" max="11760" min="11760" style="5" width="18"/>
    <col collapsed="false" customWidth="true" hidden="false" outlineLevel="0" max="11762" min="11762" style="5" width="10.57"/>
    <col collapsed="false" customWidth="true" hidden="false" outlineLevel="0" max="11763" min="11763" style="5" width="12.15"/>
    <col collapsed="false" customWidth="true" hidden="false" outlineLevel="0" max="11765" min="11765" style="5" width="11.14"/>
    <col collapsed="false" customWidth="true" hidden="false" outlineLevel="0" max="11766" min="11766" style="5" width="11.43"/>
    <col collapsed="false" customWidth="true" hidden="false" outlineLevel="0" max="11767" min="11767" style="5" width="13.71"/>
    <col collapsed="false" customWidth="true" hidden="false" outlineLevel="0" max="11768" min="11768" style="5" width="15.85"/>
    <col collapsed="false" customWidth="true" hidden="false" outlineLevel="0" max="12006" min="12006" style="5" width="9.57"/>
    <col collapsed="false" customWidth="true" hidden="false" outlineLevel="0" max="12007" min="12007" style="5" width="30"/>
    <col collapsed="false" customWidth="true" hidden="false" outlineLevel="0" max="12008" min="12008" style="5" width="48.29"/>
    <col collapsed="false" customWidth="true" hidden="false" outlineLevel="0" max="12009" min="12009" style="5" width="6.85"/>
    <col collapsed="false" customWidth="true" hidden="false" outlineLevel="0" max="12010" min="12010" style="5" width="11.57"/>
    <col collapsed="false" customWidth="true" hidden="false" outlineLevel="0" max="12012" min="12011" style="5" width="13.86"/>
    <col collapsed="false" customWidth="true" hidden="false" outlineLevel="0" max="12013" min="12013" style="5" width="12"/>
    <col collapsed="false" customWidth="true" hidden="false" outlineLevel="0" max="12014" min="12014" style="5" width="44.29"/>
    <col collapsed="false" customWidth="true" hidden="false" outlineLevel="0" max="12015" min="12015" style="5" width="26.57"/>
    <col collapsed="false" customWidth="true" hidden="false" outlineLevel="0" max="12016" min="12016" style="5" width="18"/>
    <col collapsed="false" customWidth="true" hidden="false" outlineLevel="0" max="12018" min="12018" style="5" width="10.57"/>
    <col collapsed="false" customWidth="true" hidden="false" outlineLevel="0" max="12019" min="12019" style="5" width="12.15"/>
    <col collapsed="false" customWidth="true" hidden="false" outlineLevel="0" max="12021" min="12021" style="5" width="11.14"/>
    <col collapsed="false" customWidth="true" hidden="false" outlineLevel="0" max="12022" min="12022" style="5" width="11.43"/>
    <col collapsed="false" customWidth="true" hidden="false" outlineLevel="0" max="12023" min="12023" style="5" width="13.71"/>
    <col collapsed="false" customWidth="true" hidden="false" outlineLevel="0" max="12024" min="12024" style="5" width="15.85"/>
    <col collapsed="false" customWidth="true" hidden="false" outlineLevel="0" max="12262" min="12262" style="5" width="9.57"/>
    <col collapsed="false" customWidth="true" hidden="false" outlineLevel="0" max="12263" min="12263" style="5" width="30"/>
    <col collapsed="false" customWidth="true" hidden="false" outlineLevel="0" max="12264" min="12264" style="5" width="48.29"/>
    <col collapsed="false" customWidth="true" hidden="false" outlineLevel="0" max="12265" min="12265" style="5" width="6.85"/>
    <col collapsed="false" customWidth="true" hidden="false" outlineLevel="0" max="12266" min="12266" style="5" width="11.57"/>
    <col collapsed="false" customWidth="true" hidden="false" outlineLevel="0" max="12268" min="12267" style="5" width="13.86"/>
    <col collapsed="false" customWidth="true" hidden="false" outlineLevel="0" max="12269" min="12269" style="5" width="12"/>
    <col collapsed="false" customWidth="true" hidden="false" outlineLevel="0" max="12270" min="12270" style="5" width="44.29"/>
    <col collapsed="false" customWidth="true" hidden="false" outlineLevel="0" max="12271" min="12271" style="5" width="26.57"/>
    <col collapsed="false" customWidth="true" hidden="false" outlineLevel="0" max="12272" min="12272" style="5" width="18"/>
    <col collapsed="false" customWidth="true" hidden="false" outlineLevel="0" max="12274" min="12274" style="5" width="10.57"/>
    <col collapsed="false" customWidth="true" hidden="false" outlineLevel="0" max="12275" min="12275" style="5" width="12.15"/>
    <col collapsed="false" customWidth="true" hidden="false" outlineLevel="0" max="12277" min="12277" style="5" width="11.14"/>
    <col collapsed="false" customWidth="true" hidden="false" outlineLevel="0" max="12278" min="12278" style="5" width="11.43"/>
    <col collapsed="false" customWidth="true" hidden="false" outlineLevel="0" max="12279" min="12279" style="5" width="13.71"/>
    <col collapsed="false" customWidth="true" hidden="false" outlineLevel="0" max="12280" min="12280" style="5" width="15.85"/>
    <col collapsed="false" customWidth="true" hidden="false" outlineLevel="0" max="12518" min="12518" style="5" width="9.57"/>
    <col collapsed="false" customWidth="true" hidden="false" outlineLevel="0" max="12519" min="12519" style="5" width="30"/>
    <col collapsed="false" customWidth="true" hidden="false" outlineLevel="0" max="12520" min="12520" style="5" width="48.29"/>
    <col collapsed="false" customWidth="true" hidden="false" outlineLevel="0" max="12521" min="12521" style="5" width="6.85"/>
    <col collapsed="false" customWidth="true" hidden="false" outlineLevel="0" max="12522" min="12522" style="5" width="11.57"/>
    <col collapsed="false" customWidth="true" hidden="false" outlineLevel="0" max="12524" min="12523" style="5" width="13.86"/>
    <col collapsed="false" customWidth="true" hidden="false" outlineLevel="0" max="12525" min="12525" style="5" width="12"/>
    <col collapsed="false" customWidth="true" hidden="false" outlineLevel="0" max="12526" min="12526" style="5" width="44.29"/>
    <col collapsed="false" customWidth="true" hidden="false" outlineLevel="0" max="12527" min="12527" style="5" width="26.57"/>
    <col collapsed="false" customWidth="true" hidden="false" outlineLevel="0" max="12528" min="12528" style="5" width="18"/>
    <col collapsed="false" customWidth="true" hidden="false" outlineLevel="0" max="12530" min="12530" style="5" width="10.57"/>
    <col collapsed="false" customWidth="true" hidden="false" outlineLevel="0" max="12531" min="12531" style="5" width="12.15"/>
    <col collapsed="false" customWidth="true" hidden="false" outlineLevel="0" max="12533" min="12533" style="5" width="11.14"/>
    <col collapsed="false" customWidth="true" hidden="false" outlineLevel="0" max="12534" min="12534" style="5" width="11.43"/>
    <col collapsed="false" customWidth="true" hidden="false" outlineLevel="0" max="12535" min="12535" style="5" width="13.71"/>
    <col collapsed="false" customWidth="true" hidden="false" outlineLevel="0" max="12536" min="12536" style="5" width="15.85"/>
    <col collapsed="false" customWidth="true" hidden="false" outlineLevel="0" max="12774" min="12774" style="5" width="9.57"/>
    <col collapsed="false" customWidth="true" hidden="false" outlineLevel="0" max="12775" min="12775" style="5" width="30"/>
    <col collapsed="false" customWidth="true" hidden="false" outlineLevel="0" max="12776" min="12776" style="5" width="48.29"/>
    <col collapsed="false" customWidth="true" hidden="false" outlineLevel="0" max="12777" min="12777" style="5" width="6.85"/>
    <col collapsed="false" customWidth="true" hidden="false" outlineLevel="0" max="12778" min="12778" style="5" width="11.57"/>
    <col collapsed="false" customWidth="true" hidden="false" outlineLevel="0" max="12780" min="12779" style="5" width="13.86"/>
    <col collapsed="false" customWidth="true" hidden="false" outlineLevel="0" max="12781" min="12781" style="5" width="12"/>
    <col collapsed="false" customWidth="true" hidden="false" outlineLevel="0" max="12782" min="12782" style="5" width="44.29"/>
    <col collapsed="false" customWidth="true" hidden="false" outlineLevel="0" max="12783" min="12783" style="5" width="26.57"/>
    <col collapsed="false" customWidth="true" hidden="false" outlineLevel="0" max="12784" min="12784" style="5" width="18"/>
    <col collapsed="false" customWidth="true" hidden="false" outlineLevel="0" max="12786" min="12786" style="5" width="10.57"/>
    <col collapsed="false" customWidth="true" hidden="false" outlineLevel="0" max="12787" min="12787" style="5" width="12.15"/>
    <col collapsed="false" customWidth="true" hidden="false" outlineLevel="0" max="12789" min="12789" style="5" width="11.14"/>
    <col collapsed="false" customWidth="true" hidden="false" outlineLevel="0" max="12790" min="12790" style="5" width="11.43"/>
    <col collapsed="false" customWidth="true" hidden="false" outlineLevel="0" max="12791" min="12791" style="5" width="13.71"/>
    <col collapsed="false" customWidth="true" hidden="false" outlineLevel="0" max="12792" min="12792" style="5" width="15.85"/>
    <col collapsed="false" customWidth="true" hidden="false" outlineLevel="0" max="13030" min="13030" style="5" width="9.57"/>
    <col collapsed="false" customWidth="true" hidden="false" outlineLevel="0" max="13031" min="13031" style="5" width="30"/>
    <col collapsed="false" customWidth="true" hidden="false" outlineLevel="0" max="13032" min="13032" style="5" width="48.29"/>
    <col collapsed="false" customWidth="true" hidden="false" outlineLevel="0" max="13033" min="13033" style="5" width="6.85"/>
    <col collapsed="false" customWidth="true" hidden="false" outlineLevel="0" max="13034" min="13034" style="5" width="11.57"/>
    <col collapsed="false" customWidth="true" hidden="false" outlineLevel="0" max="13036" min="13035" style="5" width="13.86"/>
    <col collapsed="false" customWidth="true" hidden="false" outlineLevel="0" max="13037" min="13037" style="5" width="12"/>
    <col collapsed="false" customWidth="true" hidden="false" outlineLevel="0" max="13038" min="13038" style="5" width="44.29"/>
    <col collapsed="false" customWidth="true" hidden="false" outlineLevel="0" max="13039" min="13039" style="5" width="26.57"/>
    <col collapsed="false" customWidth="true" hidden="false" outlineLevel="0" max="13040" min="13040" style="5" width="18"/>
    <col collapsed="false" customWidth="true" hidden="false" outlineLevel="0" max="13042" min="13042" style="5" width="10.57"/>
    <col collapsed="false" customWidth="true" hidden="false" outlineLevel="0" max="13043" min="13043" style="5" width="12.15"/>
    <col collapsed="false" customWidth="true" hidden="false" outlineLevel="0" max="13045" min="13045" style="5" width="11.14"/>
    <col collapsed="false" customWidth="true" hidden="false" outlineLevel="0" max="13046" min="13046" style="5" width="11.43"/>
    <col collapsed="false" customWidth="true" hidden="false" outlineLevel="0" max="13047" min="13047" style="5" width="13.71"/>
    <col collapsed="false" customWidth="true" hidden="false" outlineLevel="0" max="13048" min="13048" style="5" width="15.85"/>
    <col collapsed="false" customWidth="true" hidden="false" outlineLevel="0" max="13286" min="13286" style="5" width="9.57"/>
    <col collapsed="false" customWidth="true" hidden="false" outlineLevel="0" max="13287" min="13287" style="5" width="30"/>
    <col collapsed="false" customWidth="true" hidden="false" outlineLevel="0" max="13288" min="13288" style="5" width="48.29"/>
    <col collapsed="false" customWidth="true" hidden="false" outlineLevel="0" max="13289" min="13289" style="5" width="6.85"/>
    <col collapsed="false" customWidth="true" hidden="false" outlineLevel="0" max="13290" min="13290" style="5" width="11.57"/>
    <col collapsed="false" customWidth="true" hidden="false" outlineLevel="0" max="13292" min="13291" style="5" width="13.86"/>
    <col collapsed="false" customWidth="true" hidden="false" outlineLevel="0" max="13293" min="13293" style="5" width="12"/>
    <col collapsed="false" customWidth="true" hidden="false" outlineLevel="0" max="13294" min="13294" style="5" width="44.29"/>
    <col collapsed="false" customWidth="true" hidden="false" outlineLevel="0" max="13295" min="13295" style="5" width="26.57"/>
    <col collapsed="false" customWidth="true" hidden="false" outlineLevel="0" max="13296" min="13296" style="5" width="18"/>
    <col collapsed="false" customWidth="true" hidden="false" outlineLevel="0" max="13298" min="13298" style="5" width="10.57"/>
    <col collapsed="false" customWidth="true" hidden="false" outlineLevel="0" max="13299" min="13299" style="5" width="12.15"/>
    <col collapsed="false" customWidth="true" hidden="false" outlineLevel="0" max="13301" min="13301" style="5" width="11.14"/>
    <col collapsed="false" customWidth="true" hidden="false" outlineLevel="0" max="13302" min="13302" style="5" width="11.43"/>
    <col collapsed="false" customWidth="true" hidden="false" outlineLevel="0" max="13303" min="13303" style="5" width="13.71"/>
    <col collapsed="false" customWidth="true" hidden="false" outlineLevel="0" max="13304" min="13304" style="5" width="15.85"/>
    <col collapsed="false" customWidth="true" hidden="false" outlineLevel="0" max="13542" min="13542" style="5" width="9.57"/>
    <col collapsed="false" customWidth="true" hidden="false" outlineLevel="0" max="13543" min="13543" style="5" width="30"/>
    <col collapsed="false" customWidth="true" hidden="false" outlineLevel="0" max="13544" min="13544" style="5" width="48.29"/>
    <col collapsed="false" customWidth="true" hidden="false" outlineLevel="0" max="13545" min="13545" style="5" width="6.85"/>
    <col collapsed="false" customWidth="true" hidden="false" outlineLevel="0" max="13546" min="13546" style="5" width="11.57"/>
    <col collapsed="false" customWidth="true" hidden="false" outlineLevel="0" max="13548" min="13547" style="5" width="13.86"/>
    <col collapsed="false" customWidth="true" hidden="false" outlineLevel="0" max="13549" min="13549" style="5" width="12"/>
    <col collapsed="false" customWidth="true" hidden="false" outlineLevel="0" max="13550" min="13550" style="5" width="44.29"/>
    <col collapsed="false" customWidth="true" hidden="false" outlineLevel="0" max="13551" min="13551" style="5" width="26.57"/>
    <col collapsed="false" customWidth="true" hidden="false" outlineLevel="0" max="13552" min="13552" style="5" width="18"/>
    <col collapsed="false" customWidth="true" hidden="false" outlineLevel="0" max="13554" min="13554" style="5" width="10.57"/>
    <col collapsed="false" customWidth="true" hidden="false" outlineLevel="0" max="13555" min="13555" style="5" width="12.15"/>
    <col collapsed="false" customWidth="true" hidden="false" outlineLevel="0" max="13557" min="13557" style="5" width="11.14"/>
    <col collapsed="false" customWidth="true" hidden="false" outlineLevel="0" max="13558" min="13558" style="5" width="11.43"/>
    <col collapsed="false" customWidth="true" hidden="false" outlineLevel="0" max="13559" min="13559" style="5" width="13.71"/>
    <col collapsed="false" customWidth="true" hidden="false" outlineLevel="0" max="13560" min="13560" style="5" width="15.85"/>
    <col collapsed="false" customWidth="true" hidden="false" outlineLevel="0" max="13798" min="13798" style="5" width="9.57"/>
    <col collapsed="false" customWidth="true" hidden="false" outlineLevel="0" max="13799" min="13799" style="5" width="30"/>
    <col collapsed="false" customWidth="true" hidden="false" outlineLevel="0" max="13800" min="13800" style="5" width="48.29"/>
    <col collapsed="false" customWidth="true" hidden="false" outlineLevel="0" max="13801" min="13801" style="5" width="6.85"/>
    <col collapsed="false" customWidth="true" hidden="false" outlineLevel="0" max="13802" min="13802" style="5" width="11.57"/>
    <col collapsed="false" customWidth="true" hidden="false" outlineLevel="0" max="13804" min="13803" style="5" width="13.86"/>
    <col collapsed="false" customWidth="true" hidden="false" outlineLevel="0" max="13805" min="13805" style="5" width="12"/>
    <col collapsed="false" customWidth="true" hidden="false" outlineLevel="0" max="13806" min="13806" style="5" width="44.29"/>
    <col collapsed="false" customWidth="true" hidden="false" outlineLevel="0" max="13807" min="13807" style="5" width="26.57"/>
    <col collapsed="false" customWidth="true" hidden="false" outlineLevel="0" max="13808" min="13808" style="5" width="18"/>
    <col collapsed="false" customWidth="true" hidden="false" outlineLevel="0" max="13810" min="13810" style="5" width="10.57"/>
    <col collapsed="false" customWidth="true" hidden="false" outlineLevel="0" max="13811" min="13811" style="5" width="12.15"/>
    <col collapsed="false" customWidth="true" hidden="false" outlineLevel="0" max="13813" min="13813" style="5" width="11.14"/>
    <col collapsed="false" customWidth="true" hidden="false" outlineLevel="0" max="13814" min="13814" style="5" width="11.43"/>
    <col collapsed="false" customWidth="true" hidden="false" outlineLevel="0" max="13815" min="13815" style="5" width="13.71"/>
    <col collapsed="false" customWidth="true" hidden="false" outlineLevel="0" max="13816" min="13816" style="5" width="15.85"/>
    <col collapsed="false" customWidth="true" hidden="false" outlineLevel="0" max="14054" min="14054" style="5" width="9.57"/>
    <col collapsed="false" customWidth="true" hidden="false" outlineLevel="0" max="14055" min="14055" style="5" width="30"/>
    <col collapsed="false" customWidth="true" hidden="false" outlineLevel="0" max="14056" min="14056" style="5" width="48.29"/>
    <col collapsed="false" customWidth="true" hidden="false" outlineLevel="0" max="14057" min="14057" style="5" width="6.85"/>
    <col collapsed="false" customWidth="true" hidden="false" outlineLevel="0" max="14058" min="14058" style="5" width="11.57"/>
    <col collapsed="false" customWidth="true" hidden="false" outlineLevel="0" max="14060" min="14059" style="5" width="13.86"/>
    <col collapsed="false" customWidth="true" hidden="false" outlineLevel="0" max="14061" min="14061" style="5" width="12"/>
    <col collapsed="false" customWidth="true" hidden="false" outlineLevel="0" max="14062" min="14062" style="5" width="44.29"/>
    <col collapsed="false" customWidth="true" hidden="false" outlineLevel="0" max="14063" min="14063" style="5" width="26.57"/>
    <col collapsed="false" customWidth="true" hidden="false" outlineLevel="0" max="14064" min="14064" style="5" width="18"/>
    <col collapsed="false" customWidth="true" hidden="false" outlineLevel="0" max="14066" min="14066" style="5" width="10.57"/>
    <col collapsed="false" customWidth="true" hidden="false" outlineLevel="0" max="14067" min="14067" style="5" width="12.15"/>
    <col collapsed="false" customWidth="true" hidden="false" outlineLevel="0" max="14069" min="14069" style="5" width="11.14"/>
    <col collapsed="false" customWidth="true" hidden="false" outlineLevel="0" max="14070" min="14070" style="5" width="11.43"/>
    <col collapsed="false" customWidth="true" hidden="false" outlineLevel="0" max="14071" min="14071" style="5" width="13.71"/>
    <col collapsed="false" customWidth="true" hidden="false" outlineLevel="0" max="14072" min="14072" style="5" width="15.85"/>
    <col collapsed="false" customWidth="true" hidden="false" outlineLevel="0" max="14310" min="14310" style="5" width="9.57"/>
    <col collapsed="false" customWidth="true" hidden="false" outlineLevel="0" max="14311" min="14311" style="5" width="30"/>
    <col collapsed="false" customWidth="true" hidden="false" outlineLevel="0" max="14312" min="14312" style="5" width="48.29"/>
    <col collapsed="false" customWidth="true" hidden="false" outlineLevel="0" max="14313" min="14313" style="5" width="6.85"/>
    <col collapsed="false" customWidth="true" hidden="false" outlineLevel="0" max="14314" min="14314" style="5" width="11.57"/>
    <col collapsed="false" customWidth="true" hidden="false" outlineLevel="0" max="14316" min="14315" style="5" width="13.86"/>
    <col collapsed="false" customWidth="true" hidden="false" outlineLevel="0" max="14317" min="14317" style="5" width="12"/>
    <col collapsed="false" customWidth="true" hidden="false" outlineLevel="0" max="14318" min="14318" style="5" width="44.29"/>
    <col collapsed="false" customWidth="true" hidden="false" outlineLevel="0" max="14319" min="14319" style="5" width="26.57"/>
    <col collapsed="false" customWidth="true" hidden="false" outlineLevel="0" max="14320" min="14320" style="5" width="18"/>
    <col collapsed="false" customWidth="true" hidden="false" outlineLevel="0" max="14322" min="14322" style="5" width="10.57"/>
    <col collapsed="false" customWidth="true" hidden="false" outlineLevel="0" max="14323" min="14323" style="5" width="12.15"/>
    <col collapsed="false" customWidth="true" hidden="false" outlineLevel="0" max="14325" min="14325" style="5" width="11.14"/>
    <col collapsed="false" customWidth="true" hidden="false" outlineLevel="0" max="14326" min="14326" style="5" width="11.43"/>
    <col collapsed="false" customWidth="true" hidden="false" outlineLevel="0" max="14327" min="14327" style="5" width="13.71"/>
    <col collapsed="false" customWidth="true" hidden="false" outlineLevel="0" max="14328" min="14328" style="5" width="15.85"/>
    <col collapsed="false" customWidth="true" hidden="false" outlineLevel="0" max="14566" min="14566" style="5" width="9.57"/>
    <col collapsed="false" customWidth="true" hidden="false" outlineLevel="0" max="14567" min="14567" style="5" width="30"/>
    <col collapsed="false" customWidth="true" hidden="false" outlineLevel="0" max="14568" min="14568" style="5" width="48.29"/>
    <col collapsed="false" customWidth="true" hidden="false" outlineLevel="0" max="14569" min="14569" style="5" width="6.85"/>
    <col collapsed="false" customWidth="true" hidden="false" outlineLevel="0" max="14570" min="14570" style="5" width="11.57"/>
    <col collapsed="false" customWidth="true" hidden="false" outlineLevel="0" max="14572" min="14571" style="5" width="13.86"/>
    <col collapsed="false" customWidth="true" hidden="false" outlineLevel="0" max="14573" min="14573" style="5" width="12"/>
    <col collapsed="false" customWidth="true" hidden="false" outlineLevel="0" max="14574" min="14574" style="5" width="44.29"/>
    <col collapsed="false" customWidth="true" hidden="false" outlineLevel="0" max="14575" min="14575" style="5" width="26.57"/>
    <col collapsed="false" customWidth="true" hidden="false" outlineLevel="0" max="14576" min="14576" style="5" width="18"/>
    <col collapsed="false" customWidth="true" hidden="false" outlineLevel="0" max="14578" min="14578" style="5" width="10.57"/>
    <col collapsed="false" customWidth="true" hidden="false" outlineLevel="0" max="14579" min="14579" style="5" width="12.15"/>
    <col collapsed="false" customWidth="true" hidden="false" outlineLevel="0" max="14581" min="14581" style="5" width="11.14"/>
    <col collapsed="false" customWidth="true" hidden="false" outlineLevel="0" max="14582" min="14582" style="5" width="11.43"/>
    <col collapsed="false" customWidth="true" hidden="false" outlineLevel="0" max="14583" min="14583" style="5" width="13.71"/>
    <col collapsed="false" customWidth="true" hidden="false" outlineLevel="0" max="14584" min="14584" style="5" width="15.85"/>
    <col collapsed="false" customWidth="true" hidden="false" outlineLevel="0" max="14822" min="14822" style="5" width="9.57"/>
    <col collapsed="false" customWidth="true" hidden="false" outlineLevel="0" max="14823" min="14823" style="5" width="30"/>
    <col collapsed="false" customWidth="true" hidden="false" outlineLevel="0" max="14824" min="14824" style="5" width="48.29"/>
    <col collapsed="false" customWidth="true" hidden="false" outlineLevel="0" max="14825" min="14825" style="5" width="6.85"/>
    <col collapsed="false" customWidth="true" hidden="false" outlineLevel="0" max="14826" min="14826" style="5" width="11.57"/>
    <col collapsed="false" customWidth="true" hidden="false" outlineLevel="0" max="14828" min="14827" style="5" width="13.86"/>
    <col collapsed="false" customWidth="true" hidden="false" outlineLevel="0" max="14829" min="14829" style="5" width="12"/>
    <col collapsed="false" customWidth="true" hidden="false" outlineLevel="0" max="14830" min="14830" style="5" width="44.29"/>
    <col collapsed="false" customWidth="true" hidden="false" outlineLevel="0" max="14831" min="14831" style="5" width="26.57"/>
    <col collapsed="false" customWidth="true" hidden="false" outlineLevel="0" max="14832" min="14832" style="5" width="18"/>
    <col collapsed="false" customWidth="true" hidden="false" outlineLevel="0" max="14834" min="14834" style="5" width="10.57"/>
    <col collapsed="false" customWidth="true" hidden="false" outlineLevel="0" max="14835" min="14835" style="5" width="12.15"/>
    <col collapsed="false" customWidth="true" hidden="false" outlineLevel="0" max="14837" min="14837" style="5" width="11.14"/>
    <col collapsed="false" customWidth="true" hidden="false" outlineLevel="0" max="14838" min="14838" style="5" width="11.43"/>
    <col collapsed="false" customWidth="true" hidden="false" outlineLevel="0" max="14839" min="14839" style="5" width="13.71"/>
    <col collapsed="false" customWidth="true" hidden="false" outlineLevel="0" max="14840" min="14840" style="5" width="15.85"/>
    <col collapsed="false" customWidth="true" hidden="false" outlineLevel="0" max="15078" min="15078" style="5" width="9.57"/>
    <col collapsed="false" customWidth="true" hidden="false" outlineLevel="0" max="15079" min="15079" style="5" width="30"/>
    <col collapsed="false" customWidth="true" hidden="false" outlineLevel="0" max="15080" min="15080" style="5" width="48.29"/>
    <col collapsed="false" customWidth="true" hidden="false" outlineLevel="0" max="15081" min="15081" style="5" width="6.85"/>
    <col collapsed="false" customWidth="true" hidden="false" outlineLevel="0" max="15082" min="15082" style="5" width="11.57"/>
    <col collapsed="false" customWidth="true" hidden="false" outlineLevel="0" max="15084" min="15083" style="5" width="13.86"/>
    <col collapsed="false" customWidth="true" hidden="false" outlineLevel="0" max="15085" min="15085" style="5" width="12"/>
    <col collapsed="false" customWidth="true" hidden="false" outlineLevel="0" max="15086" min="15086" style="5" width="44.29"/>
    <col collapsed="false" customWidth="true" hidden="false" outlineLevel="0" max="15087" min="15087" style="5" width="26.57"/>
    <col collapsed="false" customWidth="true" hidden="false" outlineLevel="0" max="15088" min="15088" style="5" width="18"/>
    <col collapsed="false" customWidth="true" hidden="false" outlineLevel="0" max="15090" min="15090" style="5" width="10.57"/>
    <col collapsed="false" customWidth="true" hidden="false" outlineLevel="0" max="15091" min="15091" style="5" width="12.15"/>
    <col collapsed="false" customWidth="true" hidden="false" outlineLevel="0" max="15093" min="15093" style="5" width="11.14"/>
    <col collapsed="false" customWidth="true" hidden="false" outlineLevel="0" max="15094" min="15094" style="5" width="11.43"/>
    <col collapsed="false" customWidth="true" hidden="false" outlineLevel="0" max="15095" min="15095" style="5" width="13.71"/>
    <col collapsed="false" customWidth="true" hidden="false" outlineLevel="0" max="15096" min="15096" style="5" width="15.85"/>
    <col collapsed="false" customWidth="true" hidden="false" outlineLevel="0" max="15334" min="15334" style="5" width="9.57"/>
    <col collapsed="false" customWidth="true" hidden="false" outlineLevel="0" max="15335" min="15335" style="5" width="30"/>
    <col collapsed="false" customWidth="true" hidden="false" outlineLevel="0" max="15336" min="15336" style="5" width="48.29"/>
    <col collapsed="false" customWidth="true" hidden="false" outlineLevel="0" max="15337" min="15337" style="5" width="6.85"/>
    <col collapsed="false" customWidth="true" hidden="false" outlineLevel="0" max="15338" min="15338" style="5" width="11.57"/>
    <col collapsed="false" customWidth="true" hidden="false" outlineLevel="0" max="15340" min="15339" style="5" width="13.86"/>
    <col collapsed="false" customWidth="true" hidden="false" outlineLevel="0" max="15341" min="15341" style="5" width="12"/>
    <col collapsed="false" customWidth="true" hidden="false" outlineLevel="0" max="15342" min="15342" style="5" width="44.29"/>
    <col collapsed="false" customWidth="true" hidden="false" outlineLevel="0" max="15343" min="15343" style="5" width="26.57"/>
    <col collapsed="false" customWidth="true" hidden="false" outlineLevel="0" max="15344" min="15344" style="5" width="18"/>
    <col collapsed="false" customWidth="true" hidden="false" outlineLevel="0" max="15346" min="15346" style="5" width="10.57"/>
    <col collapsed="false" customWidth="true" hidden="false" outlineLevel="0" max="15347" min="15347" style="5" width="12.15"/>
    <col collapsed="false" customWidth="true" hidden="false" outlineLevel="0" max="15349" min="15349" style="5" width="11.14"/>
    <col collapsed="false" customWidth="true" hidden="false" outlineLevel="0" max="15350" min="15350" style="5" width="11.43"/>
    <col collapsed="false" customWidth="true" hidden="false" outlineLevel="0" max="15351" min="15351" style="5" width="13.71"/>
    <col collapsed="false" customWidth="true" hidden="false" outlineLevel="0" max="15352" min="15352" style="5" width="15.85"/>
    <col collapsed="false" customWidth="true" hidden="false" outlineLevel="0" max="15590" min="15590" style="5" width="9.57"/>
    <col collapsed="false" customWidth="true" hidden="false" outlineLevel="0" max="15591" min="15591" style="5" width="30"/>
    <col collapsed="false" customWidth="true" hidden="false" outlineLevel="0" max="15592" min="15592" style="5" width="48.29"/>
    <col collapsed="false" customWidth="true" hidden="false" outlineLevel="0" max="15593" min="15593" style="5" width="6.85"/>
    <col collapsed="false" customWidth="true" hidden="false" outlineLevel="0" max="15594" min="15594" style="5" width="11.57"/>
    <col collapsed="false" customWidth="true" hidden="false" outlineLevel="0" max="15596" min="15595" style="5" width="13.86"/>
    <col collapsed="false" customWidth="true" hidden="false" outlineLevel="0" max="15597" min="15597" style="5" width="12"/>
    <col collapsed="false" customWidth="true" hidden="false" outlineLevel="0" max="15598" min="15598" style="5" width="44.29"/>
    <col collapsed="false" customWidth="true" hidden="false" outlineLevel="0" max="15599" min="15599" style="5" width="26.57"/>
    <col collapsed="false" customWidth="true" hidden="false" outlineLevel="0" max="15600" min="15600" style="5" width="18"/>
    <col collapsed="false" customWidth="true" hidden="false" outlineLevel="0" max="15602" min="15602" style="5" width="10.57"/>
    <col collapsed="false" customWidth="true" hidden="false" outlineLevel="0" max="15603" min="15603" style="5" width="12.15"/>
    <col collapsed="false" customWidth="true" hidden="false" outlineLevel="0" max="15605" min="15605" style="5" width="11.14"/>
    <col collapsed="false" customWidth="true" hidden="false" outlineLevel="0" max="15606" min="15606" style="5" width="11.43"/>
    <col collapsed="false" customWidth="true" hidden="false" outlineLevel="0" max="15607" min="15607" style="5" width="13.71"/>
    <col collapsed="false" customWidth="true" hidden="false" outlineLevel="0" max="15608" min="15608" style="5" width="15.85"/>
    <col collapsed="false" customWidth="true" hidden="false" outlineLevel="0" max="15846" min="15846" style="5" width="9.57"/>
    <col collapsed="false" customWidth="true" hidden="false" outlineLevel="0" max="15847" min="15847" style="5" width="30"/>
    <col collapsed="false" customWidth="true" hidden="false" outlineLevel="0" max="15848" min="15848" style="5" width="48.29"/>
    <col collapsed="false" customWidth="true" hidden="false" outlineLevel="0" max="15849" min="15849" style="5" width="6.85"/>
    <col collapsed="false" customWidth="true" hidden="false" outlineLevel="0" max="15850" min="15850" style="5" width="11.57"/>
    <col collapsed="false" customWidth="true" hidden="false" outlineLevel="0" max="15852" min="15851" style="5" width="13.86"/>
    <col collapsed="false" customWidth="true" hidden="false" outlineLevel="0" max="15853" min="15853" style="5" width="12"/>
    <col collapsed="false" customWidth="true" hidden="false" outlineLevel="0" max="15854" min="15854" style="5" width="44.29"/>
    <col collapsed="false" customWidth="true" hidden="false" outlineLevel="0" max="15855" min="15855" style="5" width="26.57"/>
    <col collapsed="false" customWidth="true" hidden="false" outlineLevel="0" max="15856" min="15856" style="5" width="18"/>
    <col collapsed="false" customWidth="true" hidden="false" outlineLevel="0" max="15858" min="15858" style="5" width="10.57"/>
    <col collapsed="false" customWidth="true" hidden="false" outlineLevel="0" max="15859" min="15859" style="5" width="12.15"/>
    <col collapsed="false" customWidth="true" hidden="false" outlineLevel="0" max="15861" min="15861" style="5" width="11.14"/>
    <col collapsed="false" customWidth="true" hidden="false" outlineLevel="0" max="15862" min="15862" style="5" width="11.43"/>
    <col collapsed="false" customWidth="true" hidden="false" outlineLevel="0" max="15863" min="15863" style="5" width="13.71"/>
    <col collapsed="false" customWidth="true" hidden="false" outlineLevel="0" max="15864" min="15864" style="5" width="15.85"/>
    <col collapsed="false" customWidth="true" hidden="false" outlineLevel="0" max="16102" min="16102" style="5" width="9.57"/>
    <col collapsed="false" customWidth="true" hidden="false" outlineLevel="0" max="16103" min="16103" style="5" width="30"/>
    <col collapsed="false" customWidth="true" hidden="false" outlineLevel="0" max="16104" min="16104" style="5" width="48.29"/>
    <col collapsed="false" customWidth="true" hidden="false" outlineLevel="0" max="16105" min="16105" style="5" width="6.85"/>
    <col collapsed="false" customWidth="true" hidden="false" outlineLevel="0" max="16106" min="16106" style="5" width="11.57"/>
    <col collapsed="false" customWidth="true" hidden="false" outlineLevel="0" max="16108" min="16107" style="5" width="13.86"/>
    <col collapsed="false" customWidth="true" hidden="false" outlineLevel="0" max="16109" min="16109" style="5" width="12"/>
    <col collapsed="false" customWidth="true" hidden="false" outlineLevel="0" max="16110" min="16110" style="5" width="44.29"/>
    <col collapsed="false" customWidth="true" hidden="false" outlineLevel="0" max="16111" min="16111" style="5" width="26.57"/>
    <col collapsed="false" customWidth="true" hidden="false" outlineLevel="0" max="16112" min="16112" style="5" width="18"/>
    <col collapsed="false" customWidth="true" hidden="false" outlineLevel="0" max="16114" min="16114" style="5" width="10.57"/>
    <col collapsed="false" customWidth="true" hidden="false" outlineLevel="0" max="16115" min="16115" style="5" width="12.15"/>
    <col collapsed="false" customWidth="true" hidden="false" outlineLevel="0" max="16117" min="16117" style="5" width="11.14"/>
    <col collapsed="false" customWidth="true" hidden="false" outlineLevel="0" max="16118" min="16118" style="5" width="11.43"/>
    <col collapsed="false" customWidth="true" hidden="false" outlineLevel="0" max="16119" min="16119" style="5" width="13.71"/>
    <col collapsed="false" customWidth="true" hidden="false" outlineLevel="0" max="16120" min="16120" style="5" width="15.85"/>
  </cols>
  <sheetData>
    <row r="1" s="9" customFormat="true" ht="28.5" hidden="false" customHeight="true" outlineLevel="0" collapsed="false">
      <c r="A1" s="8" t="s">
        <v>0</v>
      </c>
      <c r="B1" s="8"/>
      <c r="C1" s="8"/>
      <c r="D1" s="8" t="s">
        <v>549</v>
      </c>
      <c r="E1" s="8"/>
      <c r="F1" s="8"/>
      <c r="G1" s="8"/>
      <c r="H1" s="8"/>
      <c r="I1" s="8"/>
      <c r="J1" s="8"/>
      <c r="K1" s="8"/>
      <c r="L1" s="8"/>
      <c r="N1" s="10"/>
      <c r="O1" s="10"/>
    </row>
    <row r="2" s="9" customFormat="true" ht="15.75" hidden="false" customHeight="true" outlineLevel="0" collapsed="false">
      <c r="A2" s="12" t="s">
        <v>1</v>
      </c>
      <c r="B2" s="12"/>
      <c r="C2" s="12"/>
      <c r="D2" s="8"/>
      <c r="E2" s="8"/>
      <c r="F2" s="8"/>
      <c r="G2" s="8"/>
      <c r="H2" s="8"/>
      <c r="I2" s="8"/>
      <c r="J2" s="8"/>
      <c r="K2" s="8"/>
      <c r="L2" s="8"/>
      <c r="N2" s="10"/>
      <c r="O2" s="10"/>
    </row>
    <row r="3" s="9" customFormat="true" ht="15.75" hidden="false" customHeight="true" outlineLevel="0" collapsed="false">
      <c r="A3" s="13" t="s">
        <v>2</v>
      </c>
      <c r="B3" s="13"/>
      <c r="C3" s="13"/>
      <c r="D3" s="8"/>
      <c r="E3" s="8"/>
      <c r="F3" s="8"/>
      <c r="G3" s="8"/>
      <c r="H3" s="8"/>
      <c r="I3" s="8"/>
      <c r="J3" s="8"/>
      <c r="K3" s="8"/>
      <c r="L3" s="8"/>
      <c r="N3" s="10"/>
      <c r="O3" s="10"/>
    </row>
    <row r="4" s="9" customFormat="true" ht="15" hidden="false" customHeight="true" outlineLevel="0" collapsed="false">
      <c r="A4" s="14" t="s">
        <v>3</v>
      </c>
      <c r="B4" s="14"/>
      <c r="C4" s="68" t="s">
        <v>4</v>
      </c>
      <c r="D4" s="8"/>
      <c r="E4" s="8"/>
      <c r="F4" s="8"/>
      <c r="G4" s="8"/>
      <c r="H4" s="8"/>
      <c r="I4" s="8"/>
      <c r="J4" s="8"/>
      <c r="K4" s="8"/>
      <c r="L4" s="8"/>
      <c r="N4" s="10"/>
      <c r="O4" s="10"/>
    </row>
    <row r="5" s="9" customFormat="true" ht="15" hidden="false" customHeight="true" outlineLevel="0" collapsed="false">
      <c r="A5" s="14" t="s">
        <v>5</v>
      </c>
      <c r="B5" s="14"/>
      <c r="C5" s="68" t="s">
        <v>6</v>
      </c>
      <c r="D5" s="8"/>
      <c r="E5" s="8"/>
      <c r="F5" s="8"/>
      <c r="G5" s="8"/>
      <c r="H5" s="8"/>
      <c r="I5" s="8"/>
      <c r="J5" s="8"/>
      <c r="K5" s="8"/>
      <c r="L5" s="8"/>
      <c r="N5" s="10"/>
      <c r="O5" s="10"/>
    </row>
    <row r="6" s="9" customFormat="true" ht="15" hidden="false" customHeight="true" outlineLevel="0" collapsed="false">
      <c r="A6" s="16"/>
      <c r="B6" s="17"/>
      <c r="C6" s="68" t="s">
        <v>7</v>
      </c>
      <c r="D6" s="8"/>
      <c r="E6" s="8"/>
      <c r="F6" s="8"/>
      <c r="G6" s="8"/>
      <c r="H6" s="8"/>
      <c r="I6" s="8"/>
      <c r="J6" s="8"/>
      <c r="K6" s="8"/>
      <c r="L6" s="8"/>
      <c r="N6" s="10"/>
      <c r="O6" s="10"/>
    </row>
    <row r="7" customFormat="false" ht="15" hidden="false" customHeight="false" outlineLevel="0" collapsed="false">
      <c r="A7" s="19" t="s">
        <v>8</v>
      </c>
      <c r="B7" s="20" t="s">
        <v>9</v>
      </c>
      <c r="C7" s="69" t="s">
        <v>11</v>
      </c>
      <c r="D7" s="21" t="s">
        <v>10</v>
      </c>
      <c r="E7" s="70" t="s">
        <v>550</v>
      </c>
      <c r="F7" s="70" t="s">
        <v>551</v>
      </c>
      <c r="G7" s="70" t="s">
        <v>552</v>
      </c>
      <c r="H7" s="70" t="s">
        <v>553</v>
      </c>
      <c r="I7" s="70" t="s">
        <v>554</v>
      </c>
      <c r="J7" s="70" t="s">
        <v>555</v>
      </c>
      <c r="K7" s="70" t="s">
        <v>556</v>
      </c>
      <c r="L7" s="70" t="s">
        <v>557</v>
      </c>
    </row>
    <row r="8" customFormat="false" ht="15" hidden="false" customHeight="false" outlineLevel="0" collapsed="false">
      <c r="A8" s="71" t="s">
        <v>16</v>
      </c>
      <c r="B8" s="71" t="s">
        <v>17</v>
      </c>
      <c r="C8" s="72" t="n">
        <f aca="false">'Orçamento sintetico '!H8</f>
        <v>106127.118283432</v>
      </c>
      <c r="D8" s="73" t="n">
        <f aca="false">SUM(E8:L8)</f>
        <v>1</v>
      </c>
      <c r="E8" s="74" t="n">
        <f aca="false">1/8</f>
        <v>0.125</v>
      </c>
      <c r="F8" s="74" t="n">
        <f aca="false">1/8</f>
        <v>0.125</v>
      </c>
      <c r="G8" s="74" t="n">
        <f aca="false">1/8</f>
        <v>0.125</v>
      </c>
      <c r="H8" s="74" t="n">
        <f aca="false">1/8</f>
        <v>0.125</v>
      </c>
      <c r="I8" s="74" t="n">
        <f aca="false">1/8</f>
        <v>0.125</v>
      </c>
      <c r="J8" s="74" t="n">
        <f aca="false">1/8</f>
        <v>0.125</v>
      </c>
      <c r="K8" s="74" t="n">
        <f aca="false">1/8</f>
        <v>0.125</v>
      </c>
      <c r="L8" s="74" t="n">
        <f aca="false">1/8</f>
        <v>0.125</v>
      </c>
    </row>
    <row r="9" customFormat="false" ht="15" hidden="false" customHeight="false" outlineLevel="0" collapsed="false">
      <c r="A9" s="71"/>
      <c r="B9" s="71"/>
      <c r="C9" s="72"/>
      <c r="D9" s="73"/>
      <c r="E9" s="75" t="n">
        <f aca="false">$C$8*E8</f>
        <v>13265.889785429</v>
      </c>
      <c r="F9" s="75" t="n">
        <f aca="false">$C$8*F8</f>
        <v>13265.889785429</v>
      </c>
      <c r="G9" s="75" t="n">
        <f aca="false">$C$8*G8</f>
        <v>13265.889785429</v>
      </c>
      <c r="H9" s="75" t="n">
        <f aca="false">$C$8*H8</f>
        <v>13265.889785429</v>
      </c>
      <c r="I9" s="75" t="n">
        <f aca="false">$C$8*I8</f>
        <v>13265.889785429</v>
      </c>
      <c r="J9" s="75" t="n">
        <f aca="false">$C$8*J8</f>
        <v>13265.889785429</v>
      </c>
      <c r="K9" s="75" t="n">
        <f aca="false">$C$8*K8</f>
        <v>13265.889785429</v>
      </c>
      <c r="L9" s="75" t="n">
        <f aca="false">$C$8*L8</f>
        <v>13265.889785429</v>
      </c>
    </row>
    <row r="10" customFormat="false" ht="15" hidden="false" customHeight="false" outlineLevel="0" collapsed="false">
      <c r="A10" s="71" t="s">
        <v>18</v>
      </c>
      <c r="B10" s="71" t="s">
        <v>19</v>
      </c>
      <c r="C10" s="72" t="n">
        <f aca="false">'Orçamento sintetico '!H12</f>
        <v>93321.93</v>
      </c>
      <c r="D10" s="73" t="n">
        <f aca="false">SUM(E10:L10)</f>
        <v>1</v>
      </c>
      <c r="E10" s="76" t="n">
        <v>1</v>
      </c>
      <c r="F10" s="77"/>
      <c r="G10" s="77"/>
      <c r="H10" s="77"/>
      <c r="I10" s="77"/>
      <c r="J10" s="77"/>
      <c r="K10" s="77"/>
      <c r="L10" s="77"/>
    </row>
    <row r="11" customFormat="false" ht="15" hidden="false" customHeight="false" outlineLevel="0" collapsed="false">
      <c r="A11" s="71"/>
      <c r="B11" s="71"/>
      <c r="C11" s="72"/>
      <c r="D11" s="73"/>
      <c r="E11" s="78" t="n">
        <f aca="false">C10*E10</f>
        <v>93321.93</v>
      </c>
      <c r="F11" s="79"/>
      <c r="G11" s="79"/>
      <c r="H11" s="79"/>
      <c r="I11" s="79"/>
      <c r="J11" s="79"/>
      <c r="K11" s="79"/>
      <c r="L11" s="79"/>
    </row>
    <row r="12" customFormat="false" ht="15" hidden="false" customHeight="false" outlineLevel="0" collapsed="false">
      <c r="A12" s="71" t="s">
        <v>20</v>
      </c>
      <c r="B12" s="71" t="s">
        <v>21</v>
      </c>
      <c r="C12" s="72" t="n">
        <f aca="false">'Orçamento sintetico '!H25</f>
        <v>16021.2</v>
      </c>
      <c r="D12" s="73" t="n">
        <f aca="false">SUM(E12:L12)</f>
        <v>1</v>
      </c>
      <c r="E12" s="74" t="n">
        <f aca="false">1/8</f>
        <v>0.125</v>
      </c>
      <c r="F12" s="74" t="n">
        <f aca="false">1/8</f>
        <v>0.125</v>
      </c>
      <c r="G12" s="74" t="n">
        <f aca="false">1/8</f>
        <v>0.125</v>
      </c>
      <c r="H12" s="74" t="n">
        <f aca="false">1/8</f>
        <v>0.125</v>
      </c>
      <c r="I12" s="74" t="n">
        <f aca="false">1/8</f>
        <v>0.125</v>
      </c>
      <c r="J12" s="74" t="n">
        <f aca="false">1/8</f>
        <v>0.125</v>
      </c>
      <c r="K12" s="74" t="n">
        <f aca="false">1/8</f>
        <v>0.125</v>
      </c>
      <c r="L12" s="74" t="n">
        <f aca="false">1/8</f>
        <v>0.125</v>
      </c>
    </row>
    <row r="13" customFormat="false" ht="15" hidden="false" customHeight="false" outlineLevel="0" collapsed="false">
      <c r="A13" s="71"/>
      <c r="B13" s="71"/>
      <c r="C13" s="72"/>
      <c r="D13" s="73"/>
      <c r="E13" s="75" t="n">
        <f aca="false">$C$12*E12</f>
        <v>2002.65</v>
      </c>
      <c r="F13" s="75" t="n">
        <f aca="false">$C$12*F12</f>
        <v>2002.65</v>
      </c>
      <c r="G13" s="75" t="n">
        <f aca="false">$C$12*G12</f>
        <v>2002.65</v>
      </c>
      <c r="H13" s="75" t="n">
        <f aca="false">$C$12*H12</f>
        <v>2002.65</v>
      </c>
      <c r="I13" s="75" t="n">
        <f aca="false">$C$12*I12</f>
        <v>2002.65</v>
      </c>
      <c r="J13" s="75" t="n">
        <f aca="false">$C$12*J12</f>
        <v>2002.65</v>
      </c>
      <c r="K13" s="75" t="n">
        <f aca="false">$C$12*K12</f>
        <v>2002.65</v>
      </c>
      <c r="L13" s="75" t="n">
        <f aca="false">$C$12*L12</f>
        <v>2002.65</v>
      </c>
    </row>
    <row r="14" customFormat="false" ht="15" hidden="false" customHeight="false" outlineLevel="0" collapsed="false">
      <c r="A14" s="71" t="s">
        <v>22</v>
      </c>
      <c r="B14" s="71" t="s">
        <v>23</v>
      </c>
      <c r="C14" s="72" t="n">
        <f aca="false">'Orçamento sintetico '!H27</f>
        <v>496894.260409079</v>
      </c>
      <c r="D14" s="73" t="n">
        <f aca="false">SUM(E14:L14)</f>
        <v>1</v>
      </c>
      <c r="E14" s="76" t="n">
        <v>0.2</v>
      </c>
      <c r="F14" s="76" t="n">
        <v>0.2</v>
      </c>
      <c r="G14" s="76" t="n">
        <v>0.2</v>
      </c>
      <c r="H14" s="76" t="n">
        <v>0.4</v>
      </c>
      <c r="I14" s="77"/>
      <c r="J14" s="77"/>
      <c r="K14" s="77"/>
      <c r="L14" s="77"/>
    </row>
    <row r="15" customFormat="false" ht="15" hidden="false" customHeight="false" outlineLevel="0" collapsed="false">
      <c r="A15" s="71"/>
      <c r="B15" s="71"/>
      <c r="C15" s="72"/>
      <c r="D15" s="73"/>
      <c r="E15" s="78" t="n">
        <f aca="false">$C$14*E14</f>
        <v>99378.8520818158</v>
      </c>
      <c r="F15" s="78" t="n">
        <f aca="false">$C$14*F14</f>
        <v>99378.8520818158</v>
      </c>
      <c r="G15" s="78" t="n">
        <f aca="false">$C$14*G14</f>
        <v>99378.8520818158</v>
      </c>
      <c r="H15" s="78" t="n">
        <f aca="false">$C$14*H14</f>
        <v>198757.704163632</v>
      </c>
      <c r="I15" s="79"/>
      <c r="J15" s="79"/>
      <c r="K15" s="79"/>
      <c r="L15" s="79"/>
    </row>
    <row r="16" customFormat="false" ht="15" hidden="false" customHeight="false" outlineLevel="0" collapsed="false">
      <c r="A16" s="71" t="s">
        <v>24</v>
      </c>
      <c r="B16" s="71" t="s">
        <v>25</v>
      </c>
      <c r="C16" s="72" t="n">
        <f aca="false">'Orçamento sintetico '!H39</f>
        <v>250079.460328493</v>
      </c>
      <c r="D16" s="73" t="n">
        <f aca="false">SUM(E16:L16)</f>
        <v>1</v>
      </c>
      <c r="E16" s="77"/>
      <c r="F16" s="77"/>
      <c r="G16" s="77"/>
      <c r="H16" s="77"/>
      <c r="I16" s="74" t="n">
        <v>0.4</v>
      </c>
      <c r="J16" s="74" t="n">
        <v>0.6</v>
      </c>
      <c r="K16" s="77"/>
      <c r="L16" s="77"/>
    </row>
    <row r="17" customFormat="false" ht="15" hidden="false" customHeight="false" outlineLevel="0" collapsed="false">
      <c r="A17" s="71"/>
      <c r="B17" s="71"/>
      <c r="C17" s="72"/>
      <c r="D17" s="73"/>
      <c r="E17" s="79"/>
      <c r="F17" s="79"/>
      <c r="G17" s="79"/>
      <c r="H17" s="79"/>
      <c r="I17" s="75" t="n">
        <f aca="false">$C$16*I16</f>
        <v>100031.784131397</v>
      </c>
      <c r="J17" s="75" t="n">
        <f aca="false">$C$16*J16</f>
        <v>150047.676197096</v>
      </c>
      <c r="K17" s="79"/>
      <c r="L17" s="79"/>
    </row>
    <row r="18" customFormat="false" ht="15" hidden="false" customHeight="false" outlineLevel="0" collapsed="false">
      <c r="A18" s="71" t="s">
        <v>26</v>
      </c>
      <c r="B18" s="71" t="s">
        <v>27</v>
      </c>
      <c r="C18" s="72" t="n">
        <f aca="false">'Orçamento sintetico '!H53</f>
        <v>30003.8780212065</v>
      </c>
      <c r="D18" s="73" t="n">
        <f aca="false">SUM(E18:L18)</f>
        <v>1</v>
      </c>
      <c r="E18" s="77"/>
      <c r="F18" s="77"/>
      <c r="G18" s="77"/>
      <c r="H18" s="77"/>
      <c r="I18" s="80" t="n">
        <v>0.5</v>
      </c>
      <c r="J18" s="80" t="n">
        <v>0.5</v>
      </c>
      <c r="K18" s="77"/>
      <c r="L18" s="77"/>
    </row>
    <row r="19" customFormat="false" ht="15" hidden="false" customHeight="false" outlineLevel="0" collapsed="false">
      <c r="A19" s="71"/>
      <c r="B19" s="71"/>
      <c r="C19" s="72"/>
      <c r="D19" s="73"/>
      <c r="E19" s="79"/>
      <c r="F19" s="79"/>
      <c r="G19" s="79"/>
      <c r="H19" s="79"/>
      <c r="I19" s="78" t="n">
        <f aca="false">$C$18*I18</f>
        <v>15001.9390106032</v>
      </c>
      <c r="J19" s="78" t="n">
        <f aca="false">$C$18*J18</f>
        <v>15001.9390106032</v>
      </c>
      <c r="K19" s="79"/>
      <c r="L19" s="79"/>
    </row>
    <row r="20" customFormat="false" ht="15" hidden="false" customHeight="false" outlineLevel="0" collapsed="false">
      <c r="A20" s="71" t="s">
        <v>28</v>
      </c>
      <c r="B20" s="71" t="s">
        <v>29</v>
      </c>
      <c r="C20" s="72" t="n">
        <f aca="false">'Orçamento sintetico '!H56</f>
        <v>169926.795</v>
      </c>
      <c r="D20" s="73" t="n">
        <f aca="false">SUM(E20:L20)</f>
        <v>1</v>
      </c>
      <c r="E20" s="77"/>
      <c r="F20" s="77"/>
      <c r="G20" s="77"/>
      <c r="H20" s="74" t="n">
        <v>0.4</v>
      </c>
      <c r="I20" s="74" t="n">
        <v>0.4</v>
      </c>
      <c r="J20" s="74" t="n">
        <v>0.2</v>
      </c>
      <c r="K20" s="77"/>
      <c r="L20" s="77"/>
    </row>
    <row r="21" customFormat="false" ht="15" hidden="false" customHeight="false" outlineLevel="0" collapsed="false">
      <c r="A21" s="71"/>
      <c r="B21" s="71"/>
      <c r="C21" s="72"/>
      <c r="D21" s="73"/>
      <c r="E21" s="79"/>
      <c r="F21" s="79"/>
      <c r="G21" s="79"/>
      <c r="H21" s="75" t="n">
        <f aca="false">$C$20*H20</f>
        <v>67970.718</v>
      </c>
      <c r="I21" s="75" t="n">
        <f aca="false">$C$20*I20</f>
        <v>67970.718</v>
      </c>
      <c r="J21" s="75" t="n">
        <f aca="false">$C$20*J20</f>
        <v>33985.359</v>
      </c>
      <c r="K21" s="79"/>
      <c r="L21" s="79"/>
    </row>
    <row r="22" customFormat="false" ht="15" hidden="false" customHeight="false" outlineLevel="0" collapsed="false">
      <c r="A22" s="71" t="s">
        <v>30</v>
      </c>
      <c r="B22" s="71" t="s">
        <v>31</v>
      </c>
      <c r="C22" s="72" t="n">
        <f aca="false">'Orçamento sintetico '!H60</f>
        <v>210980.245088181</v>
      </c>
      <c r="D22" s="73" t="n">
        <f aca="false">SUM(E22:L22)</f>
        <v>1</v>
      </c>
      <c r="E22" s="77"/>
      <c r="F22" s="77"/>
      <c r="G22" s="76" t="n">
        <v>0.2</v>
      </c>
      <c r="H22" s="76" t="n">
        <v>0.4</v>
      </c>
      <c r="I22" s="76" t="n">
        <v>0.4</v>
      </c>
      <c r="J22" s="77"/>
      <c r="K22" s="77"/>
      <c r="L22" s="77"/>
    </row>
    <row r="23" customFormat="false" ht="15" hidden="false" customHeight="false" outlineLevel="0" collapsed="false">
      <c r="A23" s="71"/>
      <c r="B23" s="71"/>
      <c r="C23" s="72"/>
      <c r="D23" s="73"/>
      <c r="E23" s="79"/>
      <c r="F23" s="79"/>
      <c r="G23" s="78" t="n">
        <f aca="false">$C$22*G22</f>
        <v>42196.0490176362</v>
      </c>
      <c r="H23" s="78" t="n">
        <f aca="false">$C$22*H22</f>
        <v>84392.0980352723</v>
      </c>
      <c r="I23" s="78" t="n">
        <f aca="false">$C$22*I22</f>
        <v>84392.0980352723</v>
      </c>
      <c r="J23" s="79"/>
      <c r="K23" s="79"/>
      <c r="L23" s="79"/>
    </row>
    <row r="24" customFormat="false" ht="15" hidden="false" customHeight="false" outlineLevel="0" collapsed="false">
      <c r="A24" s="71" t="s">
        <v>32</v>
      </c>
      <c r="B24" s="71" t="s">
        <v>33</v>
      </c>
      <c r="C24" s="72" t="n">
        <f aca="false">'Orçamento sintetico '!H71</f>
        <v>368292.697406621</v>
      </c>
      <c r="D24" s="73" t="n">
        <f aca="false">SUM(E24:L24)</f>
        <v>1</v>
      </c>
      <c r="E24" s="77"/>
      <c r="F24" s="77"/>
      <c r="G24" s="77"/>
      <c r="H24" s="74" t="n">
        <v>0.2</v>
      </c>
      <c r="I24" s="74" t="n">
        <v>0.2</v>
      </c>
      <c r="J24" s="74" t="n">
        <v>0.2</v>
      </c>
      <c r="K24" s="74" t="n">
        <v>0.2</v>
      </c>
      <c r="L24" s="74" t="n">
        <v>0.2</v>
      </c>
    </row>
    <row r="25" customFormat="false" ht="15" hidden="false" customHeight="false" outlineLevel="0" collapsed="false">
      <c r="A25" s="71"/>
      <c r="B25" s="71"/>
      <c r="C25" s="72"/>
      <c r="D25" s="73"/>
      <c r="E25" s="79"/>
      <c r="F25" s="79"/>
      <c r="G25" s="79"/>
      <c r="H25" s="75" t="n">
        <f aca="false">$C$24*H24</f>
        <v>73658.5394813243</v>
      </c>
      <c r="I25" s="75" t="n">
        <f aca="false">$C$24*I24</f>
        <v>73658.5394813243</v>
      </c>
      <c r="J25" s="75" t="n">
        <f aca="false">$C$24*J24</f>
        <v>73658.5394813243</v>
      </c>
      <c r="K25" s="75" t="n">
        <f aca="false">$C$24*K24</f>
        <v>73658.5394813243</v>
      </c>
      <c r="L25" s="75" t="n">
        <f aca="false">$C$24*L24</f>
        <v>73658.5394813243</v>
      </c>
    </row>
    <row r="26" customFormat="false" ht="15" hidden="false" customHeight="false" outlineLevel="0" collapsed="false">
      <c r="A26" s="71" t="s">
        <v>34</v>
      </c>
      <c r="B26" s="71" t="s">
        <v>35</v>
      </c>
      <c r="C26" s="72" t="n">
        <f aca="false">'Orçamento sintetico '!H81</f>
        <v>66952.5001078937</v>
      </c>
      <c r="D26" s="73" t="n">
        <f aca="false">SUM(E26:L26)</f>
        <v>1</v>
      </c>
      <c r="E26" s="77"/>
      <c r="F26" s="76" t="n">
        <v>0.4</v>
      </c>
      <c r="G26" s="76" t="n">
        <v>0.6</v>
      </c>
      <c r="H26" s="77"/>
      <c r="I26" s="77"/>
      <c r="J26" s="77"/>
      <c r="K26" s="77"/>
      <c r="L26" s="77"/>
    </row>
    <row r="27" customFormat="false" ht="15" hidden="false" customHeight="false" outlineLevel="0" collapsed="false">
      <c r="A27" s="71"/>
      <c r="B27" s="71"/>
      <c r="C27" s="72"/>
      <c r="D27" s="73"/>
      <c r="E27" s="79"/>
      <c r="F27" s="78" t="n">
        <f aca="false">$C$26*F26</f>
        <v>26781.0000431575</v>
      </c>
      <c r="G27" s="78" t="n">
        <f aca="false">$C$26*G26</f>
        <v>40171.5000647362</v>
      </c>
      <c r="H27" s="79"/>
      <c r="I27" s="79"/>
      <c r="J27" s="79"/>
      <c r="K27" s="79"/>
      <c r="L27" s="79"/>
    </row>
    <row r="28" customFormat="false" ht="15" hidden="false" customHeight="false" outlineLevel="0" collapsed="false">
      <c r="A28" s="71" t="s">
        <v>36</v>
      </c>
      <c r="B28" s="71" t="s">
        <v>37</v>
      </c>
      <c r="C28" s="72" t="n">
        <f aca="false">'Orçamento sintetico '!H97</f>
        <v>411464.14108324</v>
      </c>
      <c r="D28" s="73" t="n">
        <f aca="false">SUM(E28:L28)</f>
        <v>1</v>
      </c>
      <c r="E28" s="74" t="n">
        <f aca="false">1/8</f>
        <v>0.125</v>
      </c>
      <c r="F28" s="74" t="n">
        <f aca="false">1/8</f>
        <v>0.125</v>
      </c>
      <c r="G28" s="74" t="n">
        <f aca="false">1/8</f>
        <v>0.125</v>
      </c>
      <c r="H28" s="74" t="n">
        <f aca="false">1/8</f>
        <v>0.125</v>
      </c>
      <c r="I28" s="74" t="n">
        <f aca="false">1/8</f>
        <v>0.125</v>
      </c>
      <c r="J28" s="74" t="n">
        <f aca="false">1/8</f>
        <v>0.125</v>
      </c>
      <c r="K28" s="74" t="n">
        <f aca="false">1/8</f>
        <v>0.125</v>
      </c>
      <c r="L28" s="74" t="n">
        <f aca="false">1/8</f>
        <v>0.125</v>
      </c>
    </row>
    <row r="29" customFormat="false" ht="15" hidden="false" customHeight="false" outlineLevel="0" collapsed="false">
      <c r="A29" s="71"/>
      <c r="B29" s="71"/>
      <c r="C29" s="72"/>
      <c r="D29" s="73"/>
      <c r="E29" s="75" t="n">
        <f aca="false">$C$28*E28</f>
        <v>51433.0176354051</v>
      </c>
      <c r="F29" s="75" t="n">
        <f aca="false">$C$28*F28</f>
        <v>51433.0176354051</v>
      </c>
      <c r="G29" s="75" t="n">
        <f aca="false">$C$28*G28</f>
        <v>51433.0176354051</v>
      </c>
      <c r="H29" s="75" t="n">
        <f aca="false">$C$28*H28</f>
        <v>51433.0176354051</v>
      </c>
      <c r="I29" s="75" t="n">
        <f aca="false">$C$28*I28</f>
        <v>51433.0176354051</v>
      </c>
      <c r="J29" s="75" t="n">
        <f aca="false">$C$28*J28</f>
        <v>51433.0176354051</v>
      </c>
      <c r="K29" s="75" t="n">
        <f aca="false">$C$28*K28</f>
        <v>51433.0176354051</v>
      </c>
      <c r="L29" s="75" t="n">
        <f aca="false">$C$28*L28</f>
        <v>51433.0176354051</v>
      </c>
    </row>
    <row r="30" customFormat="false" ht="15" hidden="false" customHeight="false" outlineLevel="0" collapsed="false">
      <c r="A30" s="71" t="s">
        <v>38</v>
      </c>
      <c r="B30" s="71" t="s">
        <v>39</v>
      </c>
      <c r="C30" s="72" t="n">
        <f aca="false">'Orçamento sintetico '!H122</f>
        <v>181339.352344167</v>
      </c>
      <c r="D30" s="73" t="n">
        <f aca="false">SUM(E30:L30)</f>
        <v>1</v>
      </c>
      <c r="E30" s="77"/>
      <c r="F30" s="77"/>
      <c r="G30" s="77"/>
      <c r="H30" s="77"/>
      <c r="I30" s="77"/>
      <c r="J30" s="76" t="n">
        <v>0.4</v>
      </c>
      <c r="K30" s="76" t="n">
        <v>0.4</v>
      </c>
      <c r="L30" s="76" t="n">
        <v>0.2</v>
      </c>
    </row>
    <row r="31" customFormat="false" ht="15" hidden="false" customHeight="false" outlineLevel="0" collapsed="false">
      <c r="A31" s="71"/>
      <c r="B31" s="71"/>
      <c r="C31" s="72"/>
      <c r="D31" s="73"/>
      <c r="E31" s="79"/>
      <c r="F31" s="79"/>
      <c r="G31" s="79"/>
      <c r="H31" s="79"/>
      <c r="I31" s="79"/>
      <c r="J31" s="78" t="n">
        <f aca="false">$C$30*J30</f>
        <v>72535.740937667</v>
      </c>
      <c r="K31" s="78" t="n">
        <f aca="false">$C$30*K30</f>
        <v>72535.740937667</v>
      </c>
      <c r="L31" s="78" t="n">
        <f aca="false">$C$30*L30</f>
        <v>36267.8704688335</v>
      </c>
    </row>
    <row r="32" customFormat="false" ht="15" hidden="false" customHeight="false" outlineLevel="0" collapsed="false">
      <c r="A32" s="71" t="s">
        <v>40</v>
      </c>
      <c r="B32" s="71" t="s">
        <v>41</v>
      </c>
      <c r="C32" s="72" t="n">
        <f aca="false">'Orçamento sintetico '!H152</f>
        <v>202949.859775321</v>
      </c>
      <c r="D32" s="73" t="n">
        <f aca="false">SUM(E32:L32)</f>
        <v>1</v>
      </c>
      <c r="E32" s="77"/>
      <c r="F32" s="77"/>
      <c r="G32" s="77"/>
      <c r="H32" s="77"/>
      <c r="I32" s="77"/>
      <c r="J32" s="77"/>
      <c r="K32" s="74" t="n">
        <v>0.4</v>
      </c>
      <c r="L32" s="74" t="n">
        <v>0.6</v>
      </c>
    </row>
    <row r="33" customFormat="false" ht="15" hidden="false" customHeight="false" outlineLevel="0" collapsed="false">
      <c r="A33" s="71"/>
      <c r="B33" s="71"/>
      <c r="C33" s="72"/>
      <c r="D33" s="73"/>
      <c r="E33" s="79"/>
      <c r="F33" s="79"/>
      <c r="G33" s="79"/>
      <c r="H33" s="79"/>
      <c r="I33" s="79"/>
      <c r="J33" s="79"/>
      <c r="K33" s="75" t="n">
        <f aca="false">$C$32*K32</f>
        <v>81179.9439101286</v>
      </c>
      <c r="L33" s="75" t="n">
        <f aca="false">$C$32*L32</f>
        <v>121769.915865193</v>
      </c>
    </row>
    <row r="34" customFormat="false" ht="15" hidden="false" customHeight="false" outlineLevel="0" collapsed="false">
      <c r="A34" s="81" t="s">
        <v>42</v>
      </c>
      <c r="B34" s="81" t="s">
        <v>43</v>
      </c>
      <c r="C34" s="82" t="n">
        <f aca="false">'Orçamento sintetico '!H190</f>
        <v>74855.595719385</v>
      </c>
      <c r="D34" s="83" t="n">
        <f aca="false">SUM(E34:L34)</f>
        <v>1</v>
      </c>
      <c r="E34" s="77"/>
      <c r="F34" s="77"/>
      <c r="G34" s="77"/>
      <c r="H34" s="77"/>
      <c r="I34" s="77"/>
      <c r="J34" s="77"/>
      <c r="K34" s="76" t="n">
        <v>0.4</v>
      </c>
      <c r="L34" s="76" t="n">
        <v>0.6</v>
      </c>
    </row>
    <row r="35" customFormat="false" ht="15" hidden="false" customHeight="false" outlineLevel="0" collapsed="false">
      <c r="A35" s="81"/>
      <c r="B35" s="81"/>
      <c r="C35" s="82"/>
      <c r="D35" s="83"/>
      <c r="E35" s="84"/>
      <c r="F35" s="84"/>
      <c r="G35" s="84"/>
      <c r="H35" s="84"/>
      <c r="I35" s="84"/>
      <c r="J35" s="84"/>
      <c r="K35" s="85" t="n">
        <f aca="false">$C$34*K34</f>
        <v>29942.238287754</v>
      </c>
      <c r="L35" s="85" t="n">
        <f aca="false">$C$34*L34</f>
        <v>44913.357431631</v>
      </c>
    </row>
    <row r="36" customFormat="false" ht="15" hidden="false" customHeight="false" outlineLevel="0" collapsed="false">
      <c r="A36" s="86" t="s">
        <v>44</v>
      </c>
      <c r="B36" s="71" t="s">
        <v>45</v>
      </c>
      <c r="C36" s="72" t="n">
        <f aca="false">'Orçamento sintetico '!H206</f>
        <v>239715.165079</v>
      </c>
      <c r="D36" s="73" t="n">
        <f aca="false">SUM(E36:L36)</f>
        <v>1</v>
      </c>
      <c r="E36" s="77"/>
      <c r="F36" s="77"/>
      <c r="G36" s="77"/>
      <c r="H36" s="77"/>
      <c r="I36" s="77"/>
      <c r="J36" s="74" t="n">
        <v>0.3</v>
      </c>
      <c r="K36" s="74" t="n">
        <v>0.4</v>
      </c>
      <c r="L36" s="74" t="n">
        <v>0.3</v>
      </c>
    </row>
    <row r="37" customFormat="false" ht="15" hidden="false" customHeight="false" outlineLevel="0" collapsed="false">
      <c r="A37" s="86"/>
      <c r="B37" s="71"/>
      <c r="C37" s="72"/>
      <c r="D37" s="73"/>
      <c r="E37" s="79"/>
      <c r="F37" s="79"/>
      <c r="G37" s="79"/>
      <c r="H37" s="79"/>
      <c r="I37" s="79"/>
      <c r="J37" s="75" t="n">
        <f aca="false">$C$36*J36</f>
        <v>71914.5495237</v>
      </c>
      <c r="K37" s="75" t="n">
        <f aca="false">$C$36*K36</f>
        <v>95886.0660316</v>
      </c>
      <c r="L37" s="75" t="n">
        <f aca="false">$C$36*L36</f>
        <v>71914.5495237</v>
      </c>
    </row>
    <row r="38" customFormat="false" ht="15" hidden="false" customHeight="false" outlineLevel="0" collapsed="false">
      <c r="A38" s="86" t="n">
        <v>16</v>
      </c>
      <c r="B38" s="71" t="s">
        <v>46</v>
      </c>
      <c r="C38" s="72" t="n">
        <f aca="false">'Orçamento sintetico '!H218</f>
        <v>19657.17</v>
      </c>
      <c r="D38" s="73" t="n">
        <f aca="false">SUM(E38:L38)</f>
        <v>1</v>
      </c>
      <c r="E38" s="76" t="n">
        <f aca="false">1/8</f>
        <v>0.125</v>
      </c>
      <c r="F38" s="76" t="n">
        <f aca="false">1/8</f>
        <v>0.125</v>
      </c>
      <c r="G38" s="76" t="n">
        <f aca="false">1/8</f>
        <v>0.125</v>
      </c>
      <c r="H38" s="76" t="n">
        <f aca="false">1/8</f>
        <v>0.125</v>
      </c>
      <c r="I38" s="76" t="n">
        <f aca="false">1/8</f>
        <v>0.125</v>
      </c>
      <c r="J38" s="76" t="n">
        <f aca="false">1/8</f>
        <v>0.125</v>
      </c>
      <c r="K38" s="76" t="n">
        <f aca="false">1/8</f>
        <v>0.125</v>
      </c>
      <c r="L38" s="76" t="n">
        <f aca="false">1/8</f>
        <v>0.125</v>
      </c>
    </row>
    <row r="39" customFormat="false" ht="15" hidden="false" customHeight="false" outlineLevel="0" collapsed="false">
      <c r="A39" s="86"/>
      <c r="B39" s="71"/>
      <c r="C39" s="72"/>
      <c r="D39" s="73"/>
      <c r="E39" s="78" t="n">
        <f aca="false">$C$38*E38</f>
        <v>2457.14625</v>
      </c>
      <c r="F39" s="78" t="n">
        <f aca="false">$C$38*F38</f>
        <v>2457.14625</v>
      </c>
      <c r="G39" s="78" t="n">
        <f aca="false">$C$38*G38</f>
        <v>2457.14625</v>
      </c>
      <c r="H39" s="78" t="n">
        <f aca="false">$C$38*H38</f>
        <v>2457.14625</v>
      </c>
      <c r="I39" s="78" t="n">
        <f aca="false">$C$38*I38</f>
        <v>2457.14625</v>
      </c>
      <c r="J39" s="78" t="n">
        <f aca="false">$C$38*J38</f>
        <v>2457.14625</v>
      </c>
      <c r="K39" s="78" t="n">
        <f aca="false">$C$38*K38</f>
        <v>2457.14625</v>
      </c>
      <c r="L39" s="78" t="n">
        <f aca="false">$C$38*L38</f>
        <v>2457.14625</v>
      </c>
    </row>
    <row r="40" customFormat="false" ht="15" hidden="false" customHeight="true" outlineLevel="0" collapsed="false">
      <c r="A40" s="87" t="s">
        <v>558</v>
      </c>
      <c r="B40" s="87"/>
      <c r="C40" s="88" t="n">
        <f aca="false">SUM(C8:C39)</f>
        <v>2938581.36864602</v>
      </c>
      <c r="D40" s="89"/>
      <c r="E40" s="90"/>
      <c r="F40" s="90"/>
      <c r="G40" s="90"/>
      <c r="H40" s="90"/>
      <c r="I40" s="90"/>
      <c r="J40" s="90"/>
      <c r="K40" s="90"/>
      <c r="L40" s="91"/>
    </row>
    <row r="41" customFormat="false" ht="15" hidden="false" customHeight="true" outlineLevel="0" collapsed="false">
      <c r="A41" s="92" t="s">
        <v>559</v>
      </c>
      <c r="B41" s="92"/>
      <c r="C41" s="93"/>
      <c r="D41" s="94"/>
      <c r="E41" s="95" t="n">
        <f aca="false">E42/$C$40</f>
        <v>0.0891108507481296</v>
      </c>
      <c r="F41" s="95" t="n">
        <f aca="false">F42/$C$40</f>
        <v>0.0664669550687998</v>
      </c>
      <c r="G41" s="95" t="n">
        <f aca="false">G42/$C$40</f>
        <v>0.0853830720878181</v>
      </c>
      <c r="H41" s="95" t="n">
        <f aca="false">H42/$C$40</f>
        <v>0.168087148656581</v>
      </c>
      <c r="I41" s="95" t="n">
        <f aca="false">I42/$C$40</f>
        <v>0.139595856254422</v>
      </c>
      <c r="J41" s="95" t="n">
        <f aca="false">J42/$C$40</f>
        <v>0.165488869224436</v>
      </c>
      <c r="K41" s="95" t="n">
        <f aca="false">K42/$C$40</f>
        <v>0.143729636628682</v>
      </c>
      <c r="L41" s="95" t="n">
        <f aca="false">L42/$C$40</f>
        <v>0.142137611331133</v>
      </c>
    </row>
    <row r="42" customFormat="false" ht="15" hidden="false" customHeight="true" outlineLevel="0" collapsed="false">
      <c r="A42" s="92"/>
      <c r="B42" s="92"/>
      <c r="C42" s="93"/>
      <c r="D42" s="94"/>
      <c r="E42" s="96" t="n">
        <f aca="false">E9+E11+E13+E15+E17+E19+E21+E23+E25+E27+E29+E31+E33+E35+E37+E39</f>
        <v>261859.48575265</v>
      </c>
      <c r="F42" s="96" t="n">
        <f aca="false">F9+F11+F13+F15+F17+F19+F21+F23+F25+F27+F29+F31+F33+F35+F37+F39</f>
        <v>195318.555795807</v>
      </c>
      <c r="G42" s="96" t="n">
        <f aca="false">G9+G11+G13+G15+G17+G19+G21+G23+G25+G27+G29+G31+G33+G35+G37+G39</f>
        <v>250905.104835022</v>
      </c>
      <c r="H42" s="96" t="n">
        <f aca="false">H9+H11+H13+H15+H17+H19+H21+H23+H25+H27+H29+H31+H33+H35+H37+H39</f>
        <v>493937.763351062</v>
      </c>
      <c r="I42" s="96" t="n">
        <f aca="false">I9+I11+I13+I15+I17+I19+I21+I23+I25+I27+I29+I31+I33+I35+I37+I39</f>
        <v>410213.782329431</v>
      </c>
      <c r="J42" s="96" t="n">
        <f aca="false">J9+J11+J13+J15+J17+J19+J21+J23+J25+J27+J29+J31+J33+J35+J37+J39</f>
        <v>486302.507821224</v>
      </c>
      <c r="K42" s="96" t="n">
        <f aca="false">K9+K11+K13+K15+K17+K19+K21+K23+K25+K27+K29+K31+K33+K35+K37+K39</f>
        <v>422361.232319308</v>
      </c>
      <c r="L42" s="96" t="n">
        <f aca="false">L9+L11+L13+L15+L17+L19+L21+L23+L25+L27+L29+L31+L33+L35+L37+L39</f>
        <v>417682.936441516</v>
      </c>
    </row>
    <row r="43" customFormat="false" ht="15" hidden="false" customHeight="true" outlineLevel="0" collapsed="false">
      <c r="A43" s="97" t="s">
        <v>560</v>
      </c>
      <c r="B43" s="97"/>
      <c r="C43" s="98"/>
      <c r="D43" s="99"/>
      <c r="E43" s="100" t="n">
        <f aca="false">E42</f>
        <v>261859.48575265</v>
      </c>
      <c r="F43" s="100" t="n">
        <f aca="false">E43+F42</f>
        <v>457178.041548457</v>
      </c>
      <c r="G43" s="100" t="n">
        <f aca="false">F43+G42</f>
        <v>708083.146383479</v>
      </c>
      <c r="H43" s="100" t="n">
        <f aca="false">G43+H42</f>
        <v>1202020.90973454</v>
      </c>
      <c r="I43" s="100" t="n">
        <f aca="false">H43+I42</f>
        <v>1612234.69206397</v>
      </c>
      <c r="J43" s="100" t="n">
        <f aca="false">I43+J42</f>
        <v>2098537.1998852</v>
      </c>
      <c r="K43" s="100" t="n">
        <f aca="false">J43+K42</f>
        <v>2520898.43220451</v>
      </c>
      <c r="L43" s="100" t="n">
        <f aca="false">K43+L42</f>
        <v>2938581.36864602</v>
      </c>
    </row>
  </sheetData>
  <mergeCells count="74">
    <mergeCell ref="A1:C1"/>
    <mergeCell ref="D1:L6"/>
    <mergeCell ref="A2:C2"/>
    <mergeCell ref="A3:C3"/>
    <mergeCell ref="A4:B4"/>
    <mergeCell ref="A5:B5"/>
    <mergeCell ref="A8:A9"/>
    <mergeCell ref="B8:B9"/>
    <mergeCell ref="C8:C9"/>
    <mergeCell ref="D8:D9"/>
    <mergeCell ref="A10:A11"/>
    <mergeCell ref="B10:B11"/>
    <mergeCell ref="C10:C11"/>
    <mergeCell ref="D10:D11"/>
    <mergeCell ref="A12:A13"/>
    <mergeCell ref="B12:B13"/>
    <mergeCell ref="C12:C13"/>
    <mergeCell ref="D12:D13"/>
    <mergeCell ref="A14:A15"/>
    <mergeCell ref="B14:B15"/>
    <mergeCell ref="C14:C15"/>
    <mergeCell ref="D14:D15"/>
    <mergeCell ref="A16:A17"/>
    <mergeCell ref="B16:B17"/>
    <mergeCell ref="C16:C17"/>
    <mergeCell ref="D16:D17"/>
    <mergeCell ref="A18:A19"/>
    <mergeCell ref="B18:B19"/>
    <mergeCell ref="C18:C19"/>
    <mergeCell ref="D18:D19"/>
    <mergeCell ref="A20:A21"/>
    <mergeCell ref="B20:B21"/>
    <mergeCell ref="C20:C21"/>
    <mergeCell ref="D20:D21"/>
    <mergeCell ref="A22:A23"/>
    <mergeCell ref="B22:B23"/>
    <mergeCell ref="C22:C23"/>
    <mergeCell ref="D22:D23"/>
    <mergeCell ref="A24:A25"/>
    <mergeCell ref="B24:B25"/>
    <mergeCell ref="C24:C25"/>
    <mergeCell ref="D24:D25"/>
    <mergeCell ref="A26:A27"/>
    <mergeCell ref="B26:B27"/>
    <mergeCell ref="C26:C27"/>
    <mergeCell ref="D26:D27"/>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B40"/>
    <mergeCell ref="A41:B42"/>
    <mergeCell ref="C41:C42"/>
    <mergeCell ref="A43:B43"/>
  </mergeCells>
  <printOptions headings="false" gridLines="false" gridLinesSet="true" horizontalCentered="false" verticalCentered="false"/>
  <pageMargins left="0.132638888888889" right="0.511805555555556" top="0.7875" bottom="0.78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2025-10-27T23:32:10Z</dcterms:created>
  <dc:creator>Luciane Ferrari Magnago</dc:creator>
  <dc:description/>
  <dc:language>pt-BR</dc:language>
  <cp:lastModifiedBy/>
  <cp:lastPrinted>2026-01-07T16:55:13Z</cp:lastPrinted>
  <dcterms:modified xsi:type="dcterms:W3CDTF">2026-01-07T16:55:21Z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